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evdad.admin.ch\AGROSCOPE_OS\2\2\6\4\0\1256\1_Collaborateurs\Catherine\EssaisRavageurs_2015\15_B_01_SWD_monitoring\Fiches Monitoring publics\"/>
    </mc:Choice>
  </mc:AlternateContent>
  <bookViews>
    <workbookView xWindow="270" yWindow="690" windowWidth="18615" windowHeight="13110" tabRatio="650" firstSheet="23" activeTab="23"/>
  </bookViews>
  <sheets>
    <sheet name="National" sheetId="2" r:id="rId1"/>
    <sheet name="AR" sheetId="32" r:id="rId2"/>
    <sheet name="AG" sheetId="4" r:id="rId3"/>
    <sheet name="BE" sheetId="5" r:id="rId4"/>
    <sheet name="BL" sheetId="6" r:id="rId5"/>
    <sheet name="FR" sheetId="7" r:id="rId6"/>
    <sheet name="GE" sheetId="8" r:id="rId7"/>
    <sheet name="GR" sheetId="9" r:id="rId8"/>
    <sheet name="JU" sheetId="10" r:id="rId9"/>
    <sheet name="LU" sheetId="11" r:id="rId10"/>
    <sheet name="NW" sheetId="13" r:id="rId11"/>
    <sheet name="NE" sheetId="44" r:id="rId12"/>
    <sheet name="SG" sheetId="29" r:id="rId13"/>
    <sheet name="SO" sheetId="16" r:id="rId14"/>
    <sheet name="TG" sheetId="18" r:id="rId15"/>
    <sheet name="TI" sheetId="19" r:id="rId16"/>
    <sheet name="VD" sheetId="20" r:id="rId17"/>
    <sheet name="SH" sheetId="45" r:id="rId18"/>
    <sheet name="VS" sheetId="21" r:id="rId19"/>
    <sheet name="ZH" sheetId="22" r:id="rId20"/>
    <sheet name="BW (D)" sheetId="23" r:id="rId21"/>
    <sheet name="Vbg (A)" sheetId="25" r:id="rId22"/>
    <sheet name="sicoli (F)" sheetId="40" r:id="rId23"/>
    <sheet name="SYNTHESE" sheetId="27" r:id="rId24"/>
    <sheet name="captures par canton et mois" sheetId="31" r:id="rId25"/>
  </sheets>
  <calcPr calcId="152511"/>
</workbook>
</file>

<file path=xl/calcChain.xml><?xml version="1.0" encoding="utf-8"?>
<calcChain xmlns="http://schemas.openxmlformats.org/spreadsheetml/2006/main">
  <c r="AA35" i="31" l="1"/>
  <c r="AB33" i="31"/>
  <c r="AB31" i="31"/>
  <c r="AA30" i="31"/>
  <c r="Z29" i="31"/>
  <c r="Q29" i="31"/>
  <c r="B29" i="31"/>
  <c r="AQ17" i="31"/>
  <c r="G33" i="27"/>
  <c r="B29" i="27"/>
  <c r="B34" i="27"/>
  <c r="B33" i="27"/>
  <c r="BC24" i="27"/>
  <c r="BC23" i="27"/>
  <c r="BC22" i="27"/>
  <c r="BC21" i="27"/>
  <c r="BC20" i="27"/>
  <c r="BC19" i="27"/>
  <c r="BC18" i="27"/>
  <c r="BC17" i="27"/>
  <c r="BC16" i="27"/>
  <c r="BC15" i="27"/>
  <c r="BC14" i="27"/>
  <c r="BC13" i="27"/>
  <c r="BC12" i="27"/>
  <c r="BC11" i="27"/>
  <c r="BC10" i="27"/>
  <c r="BC9" i="27"/>
  <c r="BC8" i="27"/>
  <c r="BC7" i="27"/>
  <c r="BC6" i="27"/>
  <c r="BC5" i="27"/>
  <c r="BC4" i="27"/>
  <c r="BC3" i="27"/>
  <c r="P30" i="25"/>
  <c r="Q30" i="25"/>
  <c r="Q29" i="25"/>
  <c r="N29" i="25"/>
  <c r="P24" i="25"/>
  <c r="L24" i="25"/>
  <c r="J23" i="25"/>
  <c r="P23" i="25"/>
  <c r="P20" i="25"/>
  <c r="P19" i="25"/>
  <c r="L19" i="25"/>
  <c r="J19" i="25"/>
  <c r="S58" i="23"/>
  <c r="P58" i="23"/>
  <c r="U57" i="23"/>
  <c r="P57" i="23"/>
  <c r="N57" i="23"/>
  <c r="P52" i="23"/>
  <c r="L52" i="23"/>
  <c r="M51" i="23"/>
  <c r="J51" i="23"/>
  <c r="X48" i="23"/>
  <c r="R48" i="23"/>
  <c r="L48" i="23"/>
  <c r="O47" i="23"/>
  <c r="J47" i="23"/>
  <c r="U88" i="22"/>
  <c r="Q88" i="22"/>
  <c r="Q87" i="22"/>
  <c r="O87" i="22"/>
  <c r="N87" i="22"/>
  <c r="P82" i="22"/>
  <c r="J82" i="22"/>
  <c r="J81" i="22"/>
  <c r="J78" i="22"/>
  <c r="T78" i="22"/>
  <c r="U77" i="22"/>
  <c r="J77" i="22"/>
  <c r="DE17" i="22"/>
  <c r="DA17" i="22"/>
  <c r="CZ17" i="22"/>
  <c r="CJ17" i="22"/>
  <c r="CJ16" i="22"/>
  <c r="CV14" i="22"/>
  <c r="CJ14" i="22"/>
  <c r="DE11" i="22"/>
  <c r="DA11" i="22"/>
  <c r="CZ11" i="22"/>
  <c r="CW11" i="22"/>
  <c r="CV11" i="22"/>
  <c r="CG11" i="22"/>
  <c r="CF11" i="22"/>
  <c r="CE11" i="22"/>
  <c r="CD11" i="22"/>
  <c r="CC11" i="22"/>
  <c r="CB11" i="22"/>
  <c r="DD10" i="22"/>
  <c r="DA10" i="22"/>
  <c r="CZ10" i="22"/>
  <c r="CW10" i="22"/>
  <c r="CV10" i="22"/>
  <c r="CJ10" i="22"/>
  <c r="CG10" i="22"/>
  <c r="CF10" i="22"/>
  <c r="CC10" i="22"/>
  <c r="CB10" i="22"/>
  <c r="DA9" i="22"/>
  <c r="CV7" i="22"/>
  <c r="CU7" i="22"/>
  <c r="N35" i="45"/>
  <c r="N34" i="45"/>
  <c r="BP29" i="45"/>
  <c r="BP28" i="45"/>
  <c r="BP25" i="45"/>
  <c r="BP24" i="45"/>
  <c r="N25" i="19"/>
  <c r="N24" i="19"/>
  <c r="J19" i="19"/>
  <c r="J18" i="19"/>
  <c r="J15" i="19"/>
  <c r="J14" i="19"/>
  <c r="DH19" i="19"/>
  <c r="DH18" i="19"/>
  <c r="DH15" i="19"/>
  <c r="DH14" i="19"/>
  <c r="S58" i="21" l="1"/>
  <c r="O58" i="21"/>
  <c r="Q57" i="21"/>
  <c r="O57" i="21"/>
  <c r="N57" i="21"/>
  <c r="P52" i="21"/>
  <c r="N52" i="21"/>
  <c r="M51" i="21"/>
  <c r="J51" i="21"/>
  <c r="T48" i="21"/>
  <c r="L48" i="21"/>
  <c r="AF47" i="21"/>
  <c r="L47" i="21"/>
  <c r="J47" i="21"/>
  <c r="W51" i="18"/>
  <c r="Q51" i="18"/>
  <c r="N51" i="18"/>
  <c r="S50" i="18"/>
  <c r="O50" i="18"/>
  <c r="N50" i="18"/>
  <c r="P45" i="18"/>
  <c r="L45" i="18"/>
  <c r="M44" i="18"/>
  <c r="J44" i="18"/>
  <c r="T41" i="18"/>
  <c r="L41" i="18"/>
  <c r="N41" i="18"/>
  <c r="J41" i="18"/>
  <c r="M40" i="18"/>
  <c r="J40" i="18"/>
  <c r="R33" i="20"/>
  <c r="N33" i="20"/>
  <c r="T32" i="20"/>
  <c r="N32" i="20"/>
  <c r="R27" i="20"/>
  <c r="R26" i="20"/>
  <c r="N26" i="20"/>
  <c r="J26" i="20"/>
  <c r="V23" i="20"/>
  <c r="J23" i="20"/>
  <c r="N23" i="20"/>
  <c r="N22" i="20"/>
  <c r="J22" i="20"/>
  <c r="Q23" i="16"/>
  <c r="N23" i="16"/>
  <c r="Q22" i="16"/>
  <c r="N22" i="16"/>
  <c r="T17" i="16"/>
  <c r="N17" i="16"/>
  <c r="J17" i="16"/>
  <c r="R16" i="16"/>
  <c r="M16" i="16"/>
  <c r="J16" i="16"/>
  <c r="V13" i="16"/>
  <c r="P13" i="16"/>
  <c r="J13" i="16"/>
  <c r="P12" i="16"/>
  <c r="L12" i="16"/>
  <c r="J12" i="16"/>
  <c r="W26" i="11"/>
  <c r="N26" i="11"/>
  <c r="T25" i="11"/>
  <c r="N25" i="11"/>
  <c r="R20" i="11"/>
  <c r="N20" i="11"/>
  <c r="J20" i="11"/>
  <c r="V19" i="11"/>
  <c r="M19" i="11"/>
  <c r="J19" i="11"/>
  <c r="AB16" i="11"/>
  <c r="V16" i="11"/>
  <c r="J16" i="11"/>
  <c r="V15" i="11"/>
  <c r="K15" i="11"/>
  <c r="J15" i="11"/>
  <c r="P67" i="29"/>
  <c r="N67" i="29"/>
  <c r="Q66" i="29"/>
  <c r="N66" i="29"/>
  <c r="AB61" i="29"/>
  <c r="T61" i="29"/>
  <c r="N61" i="29"/>
  <c r="J61" i="29"/>
  <c r="X60" i="29"/>
  <c r="K60" i="29"/>
  <c r="J60" i="29"/>
  <c r="AF57" i="29"/>
  <c r="V57" i="29"/>
  <c r="P57" i="29"/>
  <c r="J57" i="29"/>
  <c r="V56" i="29"/>
  <c r="O56" i="29"/>
  <c r="J56" i="29"/>
  <c r="BV16" i="44"/>
  <c r="BP16" i="44"/>
  <c r="BT15" i="44"/>
  <c r="BQ15" i="44"/>
  <c r="BP15" i="44"/>
  <c r="CB12" i="44"/>
  <c r="BV12" i="44"/>
  <c r="CB11" i="44"/>
  <c r="BV11" i="44"/>
  <c r="BR11" i="44"/>
  <c r="S21" i="13"/>
  <c r="O21" i="13"/>
  <c r="Q20" i="13"/>
  <c r="N20" i="13"/>
  <c r="P15" i="13"/>
  <c r="L15" i="13"/>
  <c r="J15" i="13"/>
  <c r="R14" i="13"/>
  <c r="J14" i="13"/>
  <c r="V11" i="13"/>
  <c r="P11" i="13"/>
  <c r="J11" i="13"/>
  <c r="X10" i="13"/>
  <c r="R10" i="13"/>
  <c r="J10" i="13"/>
  <c r="R21" i="10"/>
  <c r="N21" i="10"/>
  <c r="U20" i="10"/>
  <c r="S20" i="10"/>
  <c r="N20" i="10"/>
  <c r="CH11" i="10"/>
  <c r="CB11" i="10"/>
  <c r="CB15" i="10"/>
  <c r="DF15" i="10"/>
  <c r="DD15" i="10"/>
  <c r="L15" i="10"/>
  <c r="N15" i="10"/>
  <c r="P15" i="10"/>
  <c r="R15" i="10"/>
  <c r="T15" i="10"/>
  <c r="V15" i="10"/>
  <c r="X15" i="10"/>
  <c r="Z15" i="10"/>
  <c r="AB15" i="10"/>
  <c r="AD15" i="10"/>
  <c r="AF15" i="10"/>
  <c r="AH15" i="10"/>
  <c r="AJ15" i="10"/>
  <c r="AL15" i="10"/>
  <c r="AN15" i="10"/>
  <c r="AP15" i="10"/>
  <c r="AR15" i="10"/>
  <c r="AT15" i="10"/>
  <c r="AV15" i="10"/>
  <c r="AX15" i="10"/>
  <c r="AZ15" i="10"/>
  <c r="BB15" i="10"/>
  <c r="BD15" i="10"/>
  <c r="BF15" i="10"/>
  <c r="BH15" i="10"/>
  <c r="BJ15" i="10"/>
  <c r="BL15" i="10"/>
  <c r="BN15" i="10"/>
  <c r="BP15" i="10"/>
  <c r="BR15" i="10"/>
  <c r="BT15" i="10"/>
  <c r="BV15" i="10"/>
  <c r="BX15" i="10"/>
  <c r="BZ15" i="10"/>
  <c r="CD15" i="10"/>
  <c r="CF15" i="10"/>
  <c r="CH15" i="10"/>
  <c r="CJ15" i="10"/>
  <c r="CL15" i="10"/>
  <c r="CN15" i="10"/>
  <c r="CP15" i="10"/>
  <c r="CR15" i="10"/>
  <c r="CT15" i="10"/>
  <c r="CV15" i="10"/>
  <c r="CX15" i="10"/>
  <c r="CZ15" i="10"/>
  <c r="DB15" i="10"/>
  <c r="DH15" i="10"/>
  <c r="J15" i="10"/>
  <c r="W14" i="10"/>
  <c r="J14" i="10"/>
  <c r="R11" i="10"/>
  <c r="J11" i="10"/>
  <c r="N10" i="10"/>
  <c r="K10" i="10"/>
  <c r="J10" i="10"/>
  <c r="N25" i="9"/>
  <c r="R25" i="9"/>
  <c r="R24" i="9"/>
  <c r="N24" i="9"/>
  <c r="V19" i="9"/>
  <c r="P19" i="9"/>
  <c r="Q18" i="9"/>
  <c r="J18" i="9"/>
  <c r="T15" i="9"/>
  <c r="J15" i="9"/>
  <c r="O14" i="9"/>
  <c r="J14" i="9"/>
  <c r="AP22" i="8"/>
  <c r="AD32" i="8"/>
  <c r="N32" i="8"/>
  <c r="S31" i="8"/>
  <c r="N31" i="8"/>
  <c r="P26" i="8"/>
  <c r="O25" i="8"/>
  <c r="J25" i="8"/>
  <c r="T22" i="8"/>
  <c r="T21" i="8"/>
  <c r="J21" i="8"/>
  <c r="CS17" i="8"/>
  <c r="BM23" i="7"/>
  <c r="N23" i="7"/>
  <c r="R22" i="7"/>
  <c r="N22" i="7"/>
  <c r="R16" i="7"/>
  <c r="P17" i="7"/>
  <c r="J16" i="7"/>
  <c r="R13" i="7"/>
  <c r="R12" i="7"/>
  <c r="J13" i="7"/>
  <c r="J12" i="7"/>
  <c r="N30" i="6"/>
  <c r="N29" i="6"/>
  <c r="J24" i="6"/>
  <c r="P24" i="6"/>
  <c r="AB20" i="6"/>
  <c r="J20" i="6"/>
  <c r="AA23" i="6"/>
  <c r="J23" i="6"/>
  <c r="AM19" i="6"/>
  <c r="J19" i="6"/>
  <c r="Q37" i="5"/>
  <c r="N37" i="5"/>
  <c r="R36" i="5"/>
  <c r="N36" i="5"/>
  <c r="N31" i="5"/>
  <c r="O30" i="5"/>
  <c r="J30" i="5"/>
  <c r="J27" i="5"/>
  <c r="L27" i="5"/>
  <c r="O26" i="5"/>
  <c r="K26" i="5"/>
  <c r="J26" i="5"/>
  <c r="Q49" i="4"/>
  <c r="N49" i="4"/>
  <c r="N48" i="4"/>
  <c r="R43" i="4"/>
  <c r="J43" i="4"/>
  <c r="P42" i="4"/>
  <c r="J42" i="4"/>
  <c r="J39" i="4"/>
  <c r="R39" i="4"/>
  <c r="Q38" i="4"/>
  <c r="J38" i="4"/>
  <c r="N22" i="32"/>
  <c r="N21" i="32"/>
  <c r="J16" i="32"/>
  <c r="J15" i="32"/>
  <c r="T12" i="32"/>
  <c r="T11" i="32"/>
  <c r="J12" i="32"/>
  <c r="J11" i="32"/>
  <c r="K51" i="21" l="1"/>
  <c r="L51" i="21"/>
  <c r="N51" i="21"/>
  <c r="O51" i="21"/>
  <c r="P51" i="21"/>
  <c r="Q51" i="21"/>
  <c r="R51" i="21"/>
  <c r="S51" i="21"/>
  <c r="T51" i="21"/>
  <c r="U51" i="21"/>
  <c r="V51" i="21"/>
  <c r="W51" i="21"/>
  <c r="X51" i="21"/>
  <c r="Y51" i="21"/>
  <c r="Z51" i="21"/>
  <c r="AA51" i="21"/>
  <c r="AB51" i="21"/>
  <c r="AC51" i="21"/>
  <c r="AD51" i="21"/>
  <c r="AE51" i="21"/>
  <c r="AF51" i="21"/>
  <c r="AG51" i="21"/>
  <c r="AH51" i="21"/>
  <c r="AI51" i="21"/>
  <c r="AJ51" i="21"/>
  <c r="AK51" i="21"/>
  <c r="AL51" i="21"/>
  <c r="AM51" i="21"/>
  <c r="AN51" i="21"/>
  <c r="AO51" i="21"/>
  <c r="AP51" i="21"/>
  <c r="AQ51" i="21"/>
  <c r="AR51" i="21"/>
  <c r="AS51" i="21"/>
  <c r="AT51" i="21"/>
  <c r="AU51" i="21"/>
  <c r="AV51" i="21"/>
  <c r="AW51" i="21"/>
  <c r="AX51" i="21"/>
  <c r="AY51" i="21"/>
  <c r="AZ51" i="21"/>
  <c r="BA51" i="21"/>
  <c r="BB51" i="21"/>
  <c r="BC51" i="21"/>
  <c r="BD51" i="21"/>
  <c r="BE51" i="21"/>
  <c r="BF51" i="21"/>
  <c r="BG51" i="21"/>
  <c r="BH51" i="21"/>
  <c r="BI51" i="21"/>
  <c r="BJ51" i="21"/>
  <c r="BK51" i="21"/>
  <c r="BL51" i="21"/>
  <c r="BM51" i="21"/>
  <c r="BN51" i="21"/>
  <c r="BO51" i="21"/>
  <c r="BP51" i="21"/>
  <c r="BQ51" i="21"/>
  <c r="BR51" i="21"/>
  <c r="BS51" i="21"/>
  <c r="BT51" i="21"/>
  <c r="BU51" i="21"/>
  <c r="BV51" i="21"/>
  <c r="BW51" i="21"/>
  <c r="BX51" i="21"/>
  <c r="BY51" i="21"/>
  <c r="BZ51" i="21"/>
  <c r="CA51" i="21"/>
  <c r="CB51" i="21"/>
  <c r="CC51" i="21"/>
  <c r="CD51" i="21"/>
  <c r="CE51" i="21"/>
  <c r="CF51" i="21"/>
  <c r="CG51" i="21"/>
  <c r="CH51" i="21"/>
  <c r="CI51" i="21"/>
  <c r="CJ51" i="21"/>
  <c r="CK51" i="21"/>
  <c r="CL51" i="21"/>
  <c r="CM51" i="21"/>
  <c r="CN51" i="21"/>
  <c r="CO51" i="21"/>
  <c r="CP51" i="21"/>
  <c r="CQ51" i="21"/>
  <c r="CR51" i="21"/>
  <c r="CS51" i="21"/>
  <c r="CT51" i="21"/>
  <c r="CU51" i="21"/>
  <c r="CV51" i="21"/>
  <c r="CW51" i="21"/>
  <c r="CX51" i="21"/>
  <c r="CY51" i="21"/>
  <c r="CZ51" i="21"/>
  <c r="DA51" i="21"/>
  <c r="DB51" i="21"/>
  <c r="DC51" i="21"/>
  <c r="DD51" i="21"/>
  <c r="DE51" i="21"/>
  <c r="DF51" i="21"/>
  <c r="DG51" i="21"/>
  <c r="DH51" i="21"/>
  <c r="DI51" i="21"/>
  <c r="K47" i="21"/>
  <c r="M47" i="21"/>
  <c r="N47" i="21"/>
  <c r="O47" i="21"/>
  <c r="P47" i="21"/>
  <c r="Q47" i="21"/>
  <c r="R47" i="21"/>
  <c r="S47" i="21"/>
  <c r="T47" i="21"/>
  <c r="U47" i="21"/>
  <c r="V47" i="21"/>
  <c r="W47" i="21"/>
  <c r="X47" i="21"/>
  <c r="Y47" i="21"/>
  <c r="Z47" i="21"/>
  <c r="AA47" i="21"/>
  <c r="AB47" i="21"/>
  <c r="AC47" i="21"/>
  <c r="AD47" i="21"/>
  <c r="AE47" i="21"/>
  <c r="AG47" i="21"/>
  <c r="AH47" i="21"/>
  <c r="AI47" i="21"/>
  <c r="AJ47" i="21"/>
  <c r="AK47" i="21"/>
  <c r="AL47" i="21"/>
  <c r="AM47" i="21"/>
  <c r="AN47" i="21"/>
  <c r="AO47" i="21"/>
  <c r="AP47" i="21"/>
  <c r="AQ47" i="21"/>
  <c r="AR47" i="21"/>
  <c r="AS47" i="21"/>
  <c r="AT47" i="21"/>
  <c r="AU47" i="21"/>
  <c r="AV47" i="21"/>
  <c r="AW47" i="21"/>
  <c r="AX47" i="21"/>
  <c r="AY47" i="21"/>
  <c r="AZ47" i="21"/>
  <c r="BA47" i="21"/>
  <c r="BB47" i="21"/>
  <c r="BC47" i="21"/>
  <c r="BD47" i="21"/>
  <c r="BE47" i="21"/>
  <c r="BF47" i="21"/>
  <c r="BG47" i="21"/>
  <c r="BH47" i="21"/>
  <c r="BI47" i="21"/>
  <c r="BJ47" i="21"/>
  <c r="BK47" i="21"/>
  <c r="BL47" i="21"/>
  <c r="BM47" i="21"/>
  <c r="BN47" i="21"/>
  <c r="BO47" i="21"/>
  <c r="BP47" i="21"/>
  <c r="BQ47" i="21"/>
  <c r="BR47" i="21"/>
  <c r="BS47" i="21"/>
  <c r="BT47" i="21"/>
  <c r="BU47" i="21"/>
  <c r="BV47" i="21"/>
  <c r="BW47" i="21"/>
  <c r="BX47" i="21"/>
  <c r="BY47" i="21"/>
  <c r="BZ47" i="21"/>
  <c r="CA47" i="21"/>
  <c r="CB47" i="21"/>
  <c r="CC47" i="21"/>
  <c r="CD47" i="21"/>
  <c r="CE47" i="21"/>
  <c r="CF47" i="21"/>
  <c r="CG47" i="21"/>
  <c r="CH47" i="21"/>
  <c r="CI47" i="21"/>
  <c r="CJ47" i="21"/>
  <c r="CK47" i="21"/>
  <c r="CL47" i="21"/>
  <c r="CM47" i="21"/>
  <c r="CN47" i="21"/>
  <c r="CO47" i="21"/>
  <c r="CP47" i="21"/>
  <c r="CQ47" i="21"/>
  <c r="CR47" i="21"/>
  <c r="CS47" i="21"/>
  <c r="CT47" i="21"/>
  <c r="CU47" i="21"/>
  <c r="CV47" i="21"/>
  <c r="CW47" i="21"/>
  <c r="CX47" i="21"/>
  <c r="CY47" i="21"/>
  <c r="CZ47" i="21"/>
  <c r="DA47" i="21"/>
  <c r="DB47" i="21"/>
  <c r="DC47" i="21"/>
  <c r="DD47" i="21"/>
  <c r="DE47" i="21"/>
  <c r="DF47" i="21"/>
  <c r="DG47" i="21"/>
  <c r="DH47" i="21"/>
  <c r="DI47" i="21"/>
  <c r="J48" i="21"/>
  <c r="AQ10" i="27" l="1"/>
  <c r="AR10" i="27"/>
  <c r="AS10" i="27"/>
  <c r="AT10" i="27"/>
  <c r="AU10" i="27"/>
  <c r="AV10" i="27"/>
  <c r="AW10" i="27"/>
  <c r="AX10" i="27"/>
  <c r="AY10" i="27"/>
  <c r="AZ10" i="27"/>
  <c r="BA10" i="27"/>
  <c r="C5" i="27"/>
  <c r="D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J47" i="40" l="1"/>
  <c r="J43" i="40"/>
  <c r="K38" i="4"/>
  <c r="L38" i="4"/>
  <c r="M38" i="4"/>
  <c r="N38" i="4"/>
  <c r="O38" i="4"/>
  <c r="P38" i="4"/>
  <c r="R38" i="4"/>
  <c r="S38" i="4"/>
  <c r="T38" i="4"/>
  <c r="U38" i="4"/>
  <c r="T39" i="4" s="1"/>
  <c r="S48" i="4" s="1"/>
  <c r="V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AW38" i="4"/>
  <c r="AX38" i="4"/>
  <c r="AY38" i="4"/>
  <c r="AZ38" i="4"/>
  <c r="BA38" i="4"/>
  <c r="AZ39" i="4" s="1"/>
  <c r="AI48" i="4" s="1"/>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F39" i="4" s="1"/>
  <c r="AY48" i="4" s="1"/>
  <c r="CH38" i="4"/>
  <c r="CI38" i="4"/>
  <c r="CJ38" i="4"/>
  <c r="CK38" i="4"/>
  <c r="K42" i="4"/>
  <c r="L42" i="4"/>
  <c r="M42" i="4"/>
  <c r="N42" i="4"/>
  <c r="O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CK42" i="4"/>
  <c r="BD39" i="4" l="1"/>
  <c r="AK48" i="4" s="1"/>
  <c r="CH39" i="4"/>
  <c r="AZ48" i="4" s="1"/>
  <c r="BP43" i="4"/>
  <c r="AQ49" i="4" s="1"/>
  <c r="L43" i="4"/>
  <c r="O49" i="4" s="1"/>
  <c r="CD39" i="4"/>
  <c r="AX48" i="4" s="1"/>
  <c r="BV39" i="4"/>
  <c r="AT48" i="4" s="1"/>
  <c r="BN39" i="4"/>
  <c r="AP48" i="4" s="1"/>
  <c r="BF39" i="4"/>
  <c r="AL48" i="4" s="1"/>
  <c r="AX39" i="4"/>
  <c r="AH48" i="4" s="1"/>
  <c r="AP39" i="4"/>
  <c r="AD48" i="4" s="1"/>
  <c r="AH39" i="4"/>
  <c r="Z48" i="4" s="1"/>
  <c r="Z39" i="4"/>
  <c r="V48" i="4" s="1"/>
  <c r="R48" i="4"/>
  <c r="BR43" i="4"/>
  <c r="AR49" i="4" s="1"/>
  <c r="BJ43" i="4"/>
  <c r="AN49" i="4" s="1"/>
  <c r="AT43" i="4"/>
  <c r="AF49" i="4" s="1"/>
  <c r="AD43" i="4"/>
  <c r="X49" i="4" s="1"/>
  <c r="N43" i="4"/>
  <c r="P49" i="4" s="1"/>
  <c r="AJ39" i="4"/>
  <c r="AA48" i="4" s="1"/>
  <c r="CF43" i="4"/>
  <c r="AY49" i="4" s="1"/>
  <c r="AM4" i="27" s="1"/>
  <c r="BX43" i="4"/>
  <c r="AU49" i="4" s="1"/>
  <c r="BH43" i="4"/>
  <c r="AM49" i="4" s="1"/>
  <c r="AZ43" i="4"/>
  <c r="AI49" i="4" s="1"/>
  <c r="W4" i="27" s="1"/>
  <c r="AR43" i="4"/>
  <c r="AE49" i="4" s="1"/>
  <c r="AJ43" i="4"/>
  <c r="AA49" i="4" s="1"/>
  <c r="AB43" i="4"/>
  <c r="W49" i="4" s="1"/>
  <c r="T43" i="4"/>
  <c r="S49" i="4" s="1"/>
  <c r="G4" i="27" s="1"/>
  <c r="AL43" i="4"/>
  <c r="AB49" i="4" s="1"/>
  <c r="BB39" i="4"/>
  <c r="AJ48" i="4" s="1"/>
  <c r="CJ43" i="4"/>
  <c r="BA49" i="4" s="1"/>
  <c r="BL43" i="4"/>
  <c r="AO49" i="4" s="1"/>
  <c r="AN43" i="4"/>
  <c r="AC49" i="4" s="1"/>
  <c r="P43" i="4"/>
  <c r="BR39" i="4"/>
  <c r="AR48" i="4" s="1"/>
  <c r="BB43" i="4"/>
  <c r="AJ49" i="4" s="1"/>
  <c r="V43" i="4"/>
  <c r="T49" i="4" s="1"/>
  <c r="BP39" i="4"/>
  <c r="AQ48" i="4" s="1"/>
  <c r="CJ39" i="4"/>
  <c r="BA48" i="4" s="1"/>
  <c r="X39" i="4"/>
  <c r="U48" i="4" s="1"/>
  <c r="BT43" i="4"/>
  <c r="AS49" i="4" s="1"/>
  <c r="AV43" i="4"/>
  <c r="AG49" i="4" s="1"/>
  <c r="X43" i="4"/>
  <c r="U49" i="4" s="1"/>
  <c r="AL39" i="4"/>
  <c r="AB48" i="4" s="1"/>
  <c r="BT39" i="4"/>
  <c r="AS48" i="4" s="1"/>
  <c r="AN39" i="4"/>
  <c r="AC48" i="4" s="1"/>
  <c r="CB43" i="4"/>
  <c r="AW49" i="4" s="1"/>
  <c r="BD43" i="4"/>
  <c r="AK49" i="4" s="1"/>
  <c r="AF43" i="4"/>
  <c r="Y49" i="4" s="1"/>
  <c r="V39" i="4"/>
  <c r="T48" i="4" s="1"/>
  <c r="CH43" i="4"/>
  <c r="AZ49" i="4" s="1"/>
  <c r="AN4" i="27" s="1"/>
  <c r="BV43" i="4"/>
  <c r="AT49" i="4" s="1"/>
  <c r="BF43" i="4"/>
  <c r="AL49" i="4" s="1"/>
  <c r="AP43" i="4"/>
  <c r="AD49" i="4" s="1"/>
  <c r="Z43" i="4"/>
  <c r="V49" i="4" s="1"/>
  <c r="AV39" i="4"/>
  <c r="AG48" i="4" s="1"/>
  <c r="P39" i="4"/>
  <c r="Q48" i="4" s="1"/>
  <c r="BZ39" i="4"/>
  <c r="AV48" i="4" s="1"/>
  <c r="N39" i="4"/>
  <c r="P48" i="4" s="1"/>
  <c r="D4" i="27" s="1"/>
  <c r="BX39" i="4"/>
  <c r="AU48" i="4" s="1"/>
  <c r="BH39" i="4"/>
  <c r="AM48" i="4" s="1"/>
  <c r="AR39" i="4"/>
  <c r="AE48" i="4" s="1"/>
  <c r="AB39" i="4"/>
  <c r="W48" i="4" s="1"/>
  <c r="L39" i="4"/>
  <c r="O48" i="4" s="1"/>
  <c r="C4" i="27" s="1"/>
  <c r="CB39" i="4"/>
  <c r="AW48" i="4" s="1"/>
  <c r="BJ39" i="4"/>
  <c r="AN48" i="4" s="1"/>
  <c r="AD39" i="4"/>
  <c r="X48" i="4" s="1"/>
  <c r="CD43" i="4"/>
  <c r="AX49" i="4" s="1"/>
  <c r="BN43" i="4"/>
  <c r="AP49" i="4" s="1"/>
  <c r="AX43" i="4"/>
  <c r="AH49" i="4" s="1"/>
  <c r="AH43" i="4"/>
  <c r="Z49" i="4" s="1"/>
  <c r="N4" i="27" s="1"/>
  <c r="R49" i="4"/>
  <c r="F4" i="27" s="1"/>
  <c r="BL39" i="4"/>
  <c r="AO48" i="4" s="1"/>
  <c r="AF39" i="4"/>
  <c r="Y48" i="4" s="1"/>
  <c r="BZ43" i="4"/>
  <c r="AV49" i="4" s="1"/>
  <c r="AT39" i="4"/>
  <c r="AF48" i="4" s="1"/>
  <c r="K81" i="22"/>
  <c r="L81" i="22"/>
  <c r="M81" i="22"/>
  <c r="N81" i="22"/>
  <c r="O81" i="22"/>
  <c r="P81" i="22"/>
  <c r="Q81" i="22"/>
  <c r="R81" i="22"/>
  <c r="S81" i="22"/>
  <c r="T81" i="22"/>
  <c r="U81" i="22"/>
  <c r="V81" i="22"/>
  <c r="W81" i="22"/>
  <c r="X81" i="22"/>
  <c r="Y81" i="22"/>
  <c r="Z81" i="22"/>
  <c r="AA81" i="22"/>
  <c r="AB81" i="22"/>
  <c r="AC81" i="22"/>
  <c r="AD81" i="22"/>
  <c r="AE81" i="22"/>
  <c r="AF81" i="22"/>
  <c r="AG81" i="22"/>
  <c r="AH81" i="22"/>
  <c r="AI81" i="22"/>
  <c r="AJ81" i="22"/>
  <c r="AK81" i="22"/>
  <c r="AL81" i="22"/>
  <c r="AM81" i="22"/>
  <c r="AN81" i="22"/>
  <c r="AO81" i="22"/>
  <c r="AP81" i="22"/>
  <c r="AQ81" i="22"/>
  <c r="AR81" i="22"/>
  <c r="AS81" i="22"/>
  <c r="AT81" i="22"/>
  <c r="AU81" i="22"/>
  <c r="AV81" i="22"/>
  <c r="AW81" i="22"/>
  <c r="AX81" i="22"/>
  <c r="AY81" i="22"/>
  <c r="AZ81" i="22"/>
  <c r="BA81" i="22"/>
  <c r="BB81" i="22"/>
  <c r="BC81" i="22"/>
  <c r="BD81" i="22"/>
  <c r="BE81" i="22"/>
  <c r="BF81" i="22"/>
  <c r="BG81" i="22"/>
  <c r="BH81" i="22"/>
  <c r="BI81" i="22"/>
  <c r="BJ81" i="22"/>
  <c r="BK81" i="22"/>
  <c r="BL81" i="22"/>
  <c r="BM81" i="22"/>
  <c r="BN81" i="22"/>
  <c r="BO81" i="22"/>
  <c r="BP81" i="22"/>
  <c r="BQ81" i="22"/>
  <c r="BR81" i="22"/>
  <c r="BS81" i="22"/>
  <c r="BT81" i="22"/>
  <c r="BU81" i="22"/>
  <c r="BV81" i="22"/>
  <c r="BW81" i="22"/>
  <c r="BX81" i="22"/>
  <c r="BY81" i="22"/>
  <c r="BZ81" i="22"/>
  <c r="CA81" i="22"/>
  <c r="CB81" i="22"/>
  <c r="CC81" i="22"/>
  <c r="CD81" i="22"/>
  <c r="CE81" i="22"/>
  <c r="CF81" i="22"/>
  <c r="CG81" i="22"/>
  <c r="CH81" i="22"/>
  <c r="CI81" i="22"/>
  <c r="CJ81" i="22"/>
  <c r="CK81" i="22"/>
  <c r="CL81" i="22"/>
  <c r="CM81" i="22"/>
  <c r="CN81" i="22"/>
  <c r="CO81" i="22"/>
  <c r="CP81" i="22"/>
  <c r="CQ81" i="22"/>
  <c r="CR81" i="22"/>
  <c r="CS81" i="22"/>
  <c r="CT81" i="22"/>
  <c r="CU81" i="22"/>
  <c r="CV81" i="22"/>
  <c r="CW81" i="22"/>
  <c r="CX81" i="22"/>
  <c r="CY81" i="22"/>
  <c r="CZ81" i="22"/>
  <c r="DA81" i="22"/>
  <c r="DB81" i="22"/>
  <c r="DC81" i="22"/>
  <c r="DD81" i="22"/>
  <c r="DE81" i="22"/>
  <c r="DF81" i="22"/>
  <c r="DG81" i="22"/>
  <c r="DH81" i="22"/>
  <c r="DI81" i="22"/>
  <c r="K77" i="22"/>
  <c r="L77" i="22"/>
  <c r="M77" i="22"/>
  <c r="N77" i="22"/>
  <c r="O77" i="22"/>
  <c r="P77" i="22"/>
  <c r="Q77" i="22"/>
  <c r="R77" i="22"/>
  <c r="S77" i="22"/>
  <c r="T77" i="22"/>
  <c r="V77" i="22"/>
  <c r="W77" i="22"/>
  <c r="X77" i="22"/>
  <c r="Y77" i="22"/>
  <c r="Z77" i="22"/>
  <c r="AA77" i="22"/>
  <c r="AB77" i="22"/>
  <c r="AC77" i="22"/>
  <c r="AD77" i="22"/>
  <c r="AE77" i="22"/>
  <c r="AF77" i="22"/>
  <c r="AG77" i="22"/>
  <c r="AH77" i="22"/>
  <c r="AI77" i="22"/>
  <c r="AJ77" i="22"/>
  <c r="AK77" i="22"/>
  <c r="AL77" i="22"/>
  <c r="AM77" i="22"/>
  <c r="AN77" i="22"/>
  <c r="AO77" i="22"/>
  <c r="AP77" i="22"/>
  <c r="AQ77" i="22"/>
  <c r="AR77" i="22"/>
  <c r="AS77" i="22"/>
  <c r="AT77" i="22"/>
  <c r="AU77" i="22"/>
  <c r="AV77" i="22"/>
  <c r="AW77" i="22"/>
  <c r="AX77" i="22"/>
  <c r="AY77" i="22"/>
  <c r="AZ77" i="22"/>
  <c r="BA77" i="22"/>
  <c r="BB77" i="22"/>
  <c r="BC77" i="22"/>
  <c r="BD77" i="22"/>
  <c r="BE77" i="22"/>
  <c r="BF77" i="22"/>
  <c r="BG77" i="22"/>
  <c r="BH77" i="22"/>
  <c r="BI77" i="22"/>
  <c r="BJ77" i="22"/>
  <c r="BK77" i="22"/>
  <c r="BL77" i="22"/>
  <c r="BM77" i="22"/>
  <c r="BN77" i="22"/>
  <c r="BO77" i="22"/>
  <c r="BP77" i="22"/>
  <c r="BQ77" i="22"/>
  <c r="BR77" i="22"/>
  <c r="BS77" i="22"/>
  <c r="BT77" i="22"/>
  <c r="BU77" i="22"/>
  <c r="BV77" i="22"/>
  <c r="BW77" i="22"/>
  <c r="BX77" i="22"/>
  <c r="BY77" i="22"/>
  <c r="BZ77" i="22"/>
  <c r="CA77" i="22"/>
  <c r="CB77" i="22"/>
  <c r="CC77" i="22"/>
  <c r="CD77" i="22"/>
  <c r="CE77" i="22"/>
  <c r="CF77" i="22"/>
  <c r="CG77" i="22"/>
  <c r="CH77" i="22"/>
  <c r="CI77" i="22"/>
  <c r="CJ77" i="22"/>
  <c r="CK77" i="22"/>
  <c r="CL77" i="22"/>
  <c r="CM77" i="22"/>
  <c r="CN77" i="22"/>
  <c r="CO77" i="22"/>
  <c r="CP77" i="22"/>
  <c r="CQ77" i="22"/>
  <c r="CR77" i="22"/>
  <c r="CS77" i="22"/>
  <c r="CT77" i="22"/>
  <c r="CU77" i="22"/>
  <c r="CV77" i="22"/>
  <c r="CW77" i="22"/>
  <c r="CX77" i="22"/>
  <c r="CY77" i="22"/>
  <c r="CZ77" i="22"/>
  <c r="DA77" i="22"/>
  <c r="DB77" i="22"/>
  <c r="DC77" i="22"/>
  <c r="DD77" i="22"/>
  <c r="DE77" i="22"/>
  <c r="DF77" i="22"/>
  <c r="DG77" i="22"/>
  <c r="DH77" i="22"/>
  <c r="DI77" i="22"/>
  <c r="R4" i="27" l="1"/>
  <c r="AG4" i="27"/>
  <c r="Y4" i="27"/>
  <c r="O4" i="27"/>
  <c r="J4" i="27"/>
  <c r="AA4" i="27"/>
  <c r="V4" i="27"/>
  <c r="AE4" i="27"/>
  <c r="T4" i="27"/>
  <c r="Z4" i="27"/>
  <c r="AB4" i="27"/>
  <c r="AD4" i="27"/>
  <c r="AJ4" i="27"/>
  <c r="AL4" i="27"/>
  <c r="AH4" i="27"/>
  <c r="L4" i="27"/>
  <c r="AF4" i="27"/>
  <c r="AK4" i="27"/>
  <c r="X4" i="27"/>
  <c r="I4" i="27"/>
  <c r="H4" i="31"/>
  <c r="U4" i="27"/>
  <c r="E4" i="27"/>
  <c r="K4" i="27"/>
  <c r="M4" i="27"/>
  <c r="Q4" i="27"/>
  <c r="AC4" i="27"/>
  <c r="S4" i="27"/>
  <c r="AO4" i="27"/>
  <c r="H4" i="27"/>
  <c r="P4" i="27"/>
  <c r="AI4" i="27"/>
  <c r="J24" i="45" l="1"/>
  <c r="K24" i="45"/>
  <c r="L24" i="45"/>
  <c r="M24" i="45"/>
  <c r="L25" i="45" s="1"/>
  <c r="O34" i="45" s="1"/>
  <c r="N24" i="45"/>
  <c r="O24" i="45"/>
  <c r="P24" i="45"/>
  <c r="Q24" i="45"/>
  <c r="R24" i="45"/>
  <c r="S24" i="45"/>
  <c r="T24" i="45"/>
  <c r="U24" i="45"/>
  <c r="T25" i="45" s="1"/>
  <c r="S34" i="45" s="1"/>
  <c r="V24" i="45"/>
  <c r="W24" i="45"/>
  <c r="X24" i="45"/>
  <c r="Y24" i="45"/>
  <c r="Z24" i="45"/>
  <c r="AA24" i="45"/>
  <c r="AB24" i="45"/>
  <c r="AC24" i="45"/>
  <c r="AB25" i="45" s="1"/>
  <c r="W34" i="45" s="1"/>
  <c r="AD24" i="45"/>
  <c r="AE24" i="45"/>
  <c r="AF24" i="45"/>
  <c r="AG24" i="45"/>
  <c r="AH24" i="45"/>
  <c r="AI24" i="45"/>
  <c r="AJ24" i="45"/>
  <c r="AK24" i="45"/>
  <c r="AL24" i="45"/>
  <c r="AM24" i="45"/>
  <c r="AN24" i="45"/>
  <c r="AO24" i="45"/>
  <c r="AP24" i="45"/>
  <c r="AQ24" i="45"/>
  <c r="AR24" i="45"/>
  <c r="AS24" i="45"/>
  <c r="AT24" i="45"/>
  <c r="AU24" i="45"/>
  <c r="AV24" i="45"/>
  <c r="AW24" i="45"/>
  <c r="AX24" i="45"/>
  <c r="AY24" i="45"/>
  <c r="AZ24" i="45"/>
  <c r="BA24" i="45"/>
  <c r="BB24" i="45"/>
  <c r="BC24" i="45"/>
  <c r="BD24" i="45"/>
  <c r="BE24" i="45"/>
  <c r="BF24" i="45"/>
  <c r="BG24" i="45"/>
  <c r="BH24" i="45"/>
  <c r="BI24" i="45"/>
  <c r="BH25" i="45" s="1"/>
  <c r="AM34" i="45" s="1"/>
  <c r="BJ24" i="45"/>
  <c r="BK24" i="45"/>
  <c r="BL24" i="45"/>
  <c r="BM24" i="45"/>
  <c r="BN24" i="45"/>
  <c r="BO24" i="45"/>
  <c r="BQ24" i="45"/>
  <c r="BR24" i="45"/>
  <c r="BS24" i="45"/>
  <c r="BT24" i="45"/>
  <c r="BU24" i="45"/>
  <c r="BV24" i="45"/>
  <c r="BW24" i="45"/>
  <c r="BX24" i="45"/>
  <c r="BY24" i="45"/>
  <c r="BX25" i="45" s="1"/>
  <c r="AU34" i="45" s="1"/>
  <c r="BZ24" i="45"/>
  <c r="CA24" i="45"/>
  <c r="CB24" i="45"/>
  <c r="CC24" i="45"/>
  <c r="CD24" i="45"/>
  <c r="CE24" i="45"/>
  <c r="CF24" i="45"/>
  <c r="CG24" i="45"/>
  <c r="CH24" i="45"/>
  <c r="CI24" i="45"/>
  <c r="CJ24" i="45"/>
  <c r="CK24" i="45"/>
  <c r="CL24" i="45"/>
  <c r="CM24" i="45"/>
  <c r="BF25" i="45"/>
  <c r="AL34" i="45" s="1"/>
  <c r="CL25" i="45"/>
  <c r="BB34" i="45" s="1"/>
  <c r="J28" i="45"/>
  <c r="K28" i="45"/>
  <c r="L28" i="45"/>
  <c r="M28" i="45"/>
  <c r="N28" i="45"/>
  <c r="O28" i="45"/>
  <c r="P28" i="45"/>
  <c r="Q28" i="45"/>
  <c r="R28" i="45"/>
  <c r="S28" i="45"/>
  <c r="T28" i="45"/>
  <c r="U28" i="45"/>
  <c r="V28" i="45"/>
  <c r="W28" i="45"/>
  <c r="X28" i="45"/>
  <c r="Y28" i="45"/>
  <c r="Z28" i="45"/>
  <c r="AA28" i="45"/>
  <c r="AB28" i="45"/>
  <c r="AC28" i="45"/>
  <c r="AD28" i="45"/>
  <c r="AE28" i="45"/>
  <c r="AF28" i="45"/>
  <c r="AG28" i="45"/>
  <c r="AH28" i="45"/>
  <c r="AI28" i="45"/>
  <c r="AJ28" i="45"/>
  <c r="AK28" i="45"/>
  <c r="AL28" i="45"/>
  <c r="AM28" i="45"/>
  <c r="AN28" i="45"/>
  <c r="AO28" i="45"/>
  <c r="AP28" i="45"/>
  <c r="AQ28" i="45"/>
  <c r="AR28" i="45"/>
  <c r="AS28" i="45"/>
  <c r="AT28" i="45"/>
  <c r="AU28" i="45"/>
  <c r="AV28" i="45"/>
  <c r="AW28" i="45"/>
  <c r="AX28" i="45"/>
  <c r="AY28" i="45"/>
  <c r="AZ28" i="45"/>
  <c r="BA28" i="45"/>
  <c r="BB28" i="45"/>
  <c r="BC28" i="45"/>
  <c r="BD28" i="45"/>
  <c r="BE28" i="45"/>
  <c r="BF28" i="45"/>
  <c r="BG28" i="45"/>
  <c r="BH28" i="45"/>
  <c r="BI28" i="45"/>
  <c r="BJ28" i="45"/>
  <c r="BK28" i="45"/>
  <c r="BL28" i="45"/>
  <c r="BM28" i="45"/>
  <c r="BN28" i="45"/>
  <c r="BO28" i="45"/>
  <c r="BQ28" i="45"/>
  <c r="BR28" i="45"/>
  <c r="BS28" i="45"/>
  <c r="BT28" i="45"/>
  <c r="BU28" i="45"/>
  <c r="BV28" i="45"/>
  <c r="BW28" i="45"/>
  <c r="BX28" i="45"/>
  <c r="BY28" i="45"/>
  <c r="BZ28" i="45"/>
  <c r="CA28" i="45"/>
  <c r="CB28" i="45"/>
  <c r="CC28" i="45"/>
  <c r="CD28" i="45"/>
  <c r="CE28" i="45"/>
  <c r="CF28" i="45"/>
  <c r="CG28" i="45"/>
  <c r="CH28" i="45"/>
  <c r="CI28" i="45"/>
  <c r="CJ28" i="45"/>
  <c r="CK28" i="45"/>
  <c r="CL28" i="45"/>
  <c r="CL29" i="45" s="1"/>
  <c r="BB35" i="45" s="1"/>
  <c r="CM28" i="45"/>
  <c r="AT29" i="45"/>
  <c r="AF35" i="45" s="1"/>
  <c r="BE34" i="45"/>
  <c r="BF34" i="45"/>
  <c r="BG34" i="45"/>
  <c r="BH34" i="45"/>
  <c r="BI34" i="45"/>
  <c r="BJ34" i="45"/>
  <c r="BK34" i="45"/>
  <c r="BL34" i="45"/>
  <c r="BM34" i="45"/>
  <c r="BE35" i="45"/>
  <c r="BF35" i="45"/>
  <c r="BG35" i="45"/>
  <c r="BH35" i="45"/>
  <c r="BI35" i="45"/>
  <c r="BJ35" i="45"/>
  <c r="BK35" i="45"/>
  <c r="BL35" i="45"/>
  <c r="BM35" i="45"/>
  <c r="BJ25" i="45" l="1"/>
  <c r="AN34" i="45" s="1"/>
  <c r="AT25" i="45"/>
  <c r="AF34" i="45" s="1"/>
  <c r="AD25" i="45"/>
  <c r="X34" i="45" s="1"/>
  <c r="N25" i="45"/>
  <c r="P34" i="45" s="1"/>
  <c r="AP25" i="45"/>
  <c r="AD34" i="45" s="1"/>
  <c r="Z25" i="45"/>
  <c r="V34" i="45" s="1"/>
  <c r="J25" i="45"/>
  <c r="BH29" i="45"/>
  <c r="AM35" i="45" s="1"/>
  <c r="AD29" i="45"/>
  <c r="X35" i="45" s="1"/>
  <c r="BF29" i="45"/>
  <c r="AL35" i="45" s="1"/>
  <c r="Z29" i="45"/>
  <c r="V35" i="45" s="1"/>
  <c r="J29" i="45"/>
  <c r="CJ29" i="45"/>
  <c r="BA35" i="45" s="1"/>
  <c r="AV29" i="45"/>
  <c r="AG35" i="45" s="1"/>
  <c r="AF29" i="45"/>
  <c r="Y35" i="45" s="1"/>
  <c r="X29" i="45"/>
  <c r="U35" i="45" s="1"/>
  <c r="CF25" i="45"/>
  <c r="AY34" i="45" s="1"/>
  <c r="AZ25" i="45"/>
  <c r="AI34" i="45" s="1"/>
  <c r="AJ25" i="45"/>
  <c r="AA34" i="45" s="1"/>
  <c r="AR25" i="45"/>
  <c r="AE34" i="45" s="1"/>
  <c r="AQ34" i="45"/>
  <c r="BJ29" i="45"/>
  <c r="AN35" i="45" s="1"/>
  <c r="BL25" i="45"/>
  <c r="AO34" i="45" s="1"/>
  <c r="BD25" i="45"/>
  <c r="AK34" i="45" s="1"/>
  <c r="AV25" i="45"/>
  <c r="AG34" i="45" s="1"/>
  <c r="AN25" i="45"/>
  <c r="AC34" i="45" s="1"/>
  <c r="AF25" i="45"/>
  <c r="Y34" i="45" s="1"/>
  <c r="X25" i="45"/>
  <c r="U34" i="45" s="1"/>
  <c r="P25" i="45"/>
  <c r="Q34" i="45" s="1"/>
  <c r="CF29" i="45"/>
  <c r="AY35" i="45" s="1"/>
  <c r="BX29" i="45"/>
  <c r="AU35" i="45" s="1"/>
  <c r="AQ35" i="45"/>
  <c r="AZ29" i="45"/>
  <c r="AI35" i="45" s="1"/>
  <c r="AR29" i="45"/>
  <c r="AE35" i="45" s="1"/>
  <c r="AJ29" i="45"/>
  <c r="AA35" i="45" s="1"/>
  <c r="AB29" i="45"/>
  <c r="W35" i="45" s="1"/>
  <c r="T29" i="45"/>
  <c r="S35" i="45" s="1"/>
  <c r="L29" i="45"/>
  <c r="O35" i="45" s="1"/>
  <c r="BV29" i="45"/>
  <c r="AT35" i="45" s="1"/>
  <c r="AP29" i="45"/>
  <c r="AD35" i="45" s="1"/>
  <c r="BL29" i="45"/>
  <c r="AO35" i="45" s="1"/>
  <c r="BD29" i="45"/>
  <c r="AK35" i="45" s="1"/>
  <c r="AN29" i="45"/>
  <c r="AC35" i="45" s="1"/>
  <c r="P29" i="45"/>
  <c r="Q35" i="45" s="1"/>
  <c r="CD25" i="45"/>
  <c r="AX34" i="45" s="1"/>
  <c r="BN25" i="45"/>
  <c r="AP34" i="45" s="1"/>
  <c r="AX25" i="45"/>
  <c r="AH34" i="45" s="1"/>
  <c r="AH25" i="45"/>
  <c r="Z34" i="45" s="1"/>
  <c r="R25" i="45"/>
  <c r="R34" i="45" s="1"/>
  <c r="N29" i="45"/>
  <c r="P35" i="45" s="1"/>
  <c r="CJ25" i="45"/>
  <c r="BA34" i="45" s="1"/>
  <c r="CB25" i="45"/>
  <c r="AW34" i="45" s="1"/>
  <c r="BT25" i="45"/>
  <c r="AS34" i="45" s="1"/>
  <c r="BZ25" i="45"/>
  <c r="AV34" i="45" s="1"/>
  <c r="CB29" i="45"/>
  <c r="AW35" i="45" s="1"/>
  <c r="BZ29" i="45"/>
  <c r="AV35" i="45" s="1"/>
  <c r="BT29" i="45"/>
  <c r="AS35" i="45" s="1"/>
  <c r="BV25" i="45"/>
  <c r="AT34" i="45" s="1"/>
  <c r="CD29" i="45"/>
  <c r="AX35" i="45" s="1"/>
  <c r="BN29" i="45"/>
  <c r="AP35" i="45" s="1"/>
  <c r="AX29" i="45"/>
  <c r="AH35" i="45" s="1"/>
  <c r="AH29" i="45"/>
  <c r="Z35" i="45" s="1"/>
  <c r="R29" i="45"/>
  <c r="R35" i="45" s="1"/>
  <c r="CH25" i="45"/>
  <c r="AZ34" i="45" s="1"/>
  <c r="BR25" i="45"/>
  <c r="AR34" i="45" s="1"/>
  <c r="CH29" i="45"/>
  <c r="AZ35" i="45" s="1"/>
  <c r="AL29" i="45"/>
  <c r="AB35" i="45" s="1"/>
  <c r="V29" i="45"/>
  <c r="T35" i="45" s="1"/>
  <c r="BB25" i="45"/>
  <c r="AJ34" i="45" s="1"/>
  <c r="AL25" i="45"/>
  <c r="AB34" i="45" s="1"/>
  <c r="V25" i="45"/>
  <c r="T34" i="45" s="1"/>
  <c r="BR29" i="45"/>
  <c r="AR35" i="45" s="1"/>
  <c r="BB29" i="45"/>
  <c r="AJ35" i="45" s="1"/>
  <c r="BL82" i="22" l="1"/>
  <c r="AO88" i="22" s="1"/>
  <c r="AJ78" i="22"/>
  <c r="AA87" i="22" s="1"/>
  <c r="BR82" i="22" l="1"/>
  <c r="AR88" i="22" s="1"/>
  <c r="CF78" i="22"/>
  <c r="AY87" i="22" s="1"/>
  <c r="AF82" i="22"/>
  <c r="Y88" i="22" s="1"/>
  <c r="BP78" i="22"/>
  <c r="AQ87" i="22" s="1"/>
  <c r="BR78" i="22"/>
  <c r="AR87" i="22" s="1"/>
  <c r="BB78" i="22"/>
  <c r="AJ87" i="22" s="1"/>
  <c r="AL78" i="22"/>
  <c r="AB87" i="22" s="1"/>
  <c r="V78" i="22"/>
  <c r="T87" i="22" s="1"/>
  <c r="AX78" i="22"/>
  <c r="AH87" i="22" s="1"/>
  <c r="BV78" i="22"/>
  <c r="AT87" i="22" s="1"/>
  <c r="BF78" i="22"/>
  <c r="AL87" i="22" s="1"/>
  <c r="AH78" i="22"/>
  <c r="Z87" i="22" s="1"/>
  <c r="S87" i="22"/>
  <c r="CH78" i="22"/>
  <c r="AZ87" i="22" s="1"/>
  <c r="BN78" i="22"/>
  <c r="AP87" i="22" s="1"/>
  <c r="AP78" i="22"/>
  <c r="AD87" i="22" s="1"/>
  <c r="Z78" i="22"/>
  <c r="V87" i="22" s="1"/>
  <c r="R78" i="22"/>
  <c r="R87" i="22" s="1"/>
  <c r="BV82" i="22"/>
  <c r="AT88" i="22" s="1"/>
  <c r="AH9" i="27" s="1"/>
  <c r="AX82" i="22"/>
  <c r="AH88" i="22" s="1"/>
  <c r="AH82" i="22"/>
  <c r="Z88" i="22" s="1"/>
  <c r="R82" i="22"/>
  <c r="R88" i="22" s="1"/>
  <c r="CF82" i="22"/>
  <c r="AY88" i="22" s="1"/>
  <c r="BX78" i="22"/>
  <c r="AU87" i="22" s="1"/>
  <c r="AZ78" i="22"/>
  <c r="AI87" i="22" s="1"/>
  <c r="AR78" i="22"/>
  <c r="AE87" i="22" s="1"/>
  <c r="L78" i="22"/>
  <c r="BF82" i="22"/>
  <c r="AL88" i="22" s="1"/>
  <c r="Z82" i="22"/>
  <c r="V88" i="22" s="1"/>
  <c r="J9" i="27" s="1"/>
  <c r="BB82" i="22"/>
  <c r="AJ88" i="22" s="1"/>
  <c r="AL82" i="22"/>
  <c r="AB88" i="22" s="1"/>
  <c r="V82" i="22"/>
  <c r="T88" i="22" s="1"/>
  <c r="BN82" i="22"/>
  <c r="AP88" i="22" s="1"/>
  <c r="AP82" i="22"/>
  <c r="AD88" i="22" s="1"/>
  <c r="N88" i="22"/>
  <c r="CH82" i="22"/>
  <c r="AZ88" i="22" s="1"/>
  <c r="E9" i="27"/>
  <c r="BJ82" i="22"/>
  <c r="AN88" i="22" s="1"/>
  <c r="AB9" i="27" s="1"/>
  <c r="N82" i="22"/>
  <c r="P88" i="22" s="1"/>
  <c r="BH78" i="22"/>
  <c r="AM87" i="22" s="1"/>
  <c r="AB78" i="22"/>
  <c r="W87" i="22" s="1"/>
  <c r="AD82" i="22"/>
  <c r="X88" i="22" s="1"/>
  <c r="AV82" i="22"/>
  <c r="AG88" i="22" s="1"/>
  <c r="BZ82" i="22"/>
  <c r="AV88" i="22" s="1"/>
  <c r="AT82" i="22"/>
  <c r="AF88" i="22" s="1"/>
  <c r="T9" i="27" s="1"/>
  <c r="CB78" i="22"/>
  <c r="AW87" i="22" s="1"/>
  <c r="BL78" i="22"/>
  <c r="AO87" i="22" s="1"/>
  <c r="AV78" i="22"/>
  <c r="AG87" i="22" s="1"/>
  <c r="AN78" i="22"/>
  <c r="AC87" i="22" s="1"/>
  <c r="AF78" i="22"/>
  <c r="Y87" i="22" s="1"/>
  <c r="BT82" i="22"/>
  <c r="AS88" i="22" s="1"/>
  <c r="BD82" i="22"/>
  <c r="AK88" i="22" s="1"/>
  <c r="AN82" i="22"/>
  <c r="AC88" i="22" s="1"/>
  <c r="Q9" i="27" s="1"/>
  <c r="X82" i="22"/>
  <c r="BZ78" i="22"/>
  <c r="AV87" i="22" s="1"/>
  <c r="BJ78" i="22"/>
  <c r="AN87" i="22" s="1"/>
  <c r="AT78" i="22"/>
  <c r="AF87" i="22" s="1"/>
  <c r="AD78" i="22"/>
  <c r="X87" i="22" s="1"/>
  <c r="N78" i="22"/>
  <c r="P87" i="22" s="1"/>
  <c r="BD78" i="22"/>
  <c r="AK87" i="22" s="1"/>
  <c r="X78" i="22"/>
  <c r="U87" i="22" s="1"/>
  <c r="BX82" i="22"/>
  <c r="AU88" i="22" s="1"/>
  <c r="AI9" i="27" s="1"/>
  <c r="BP82" i="22"/>
  <c r="AQ88" i="22" s="1"/>
  <c r="BH82" i="22"/>
  <c r="AM88" i="22" s="1"/>
  <c r="AZ82" i="22"/>
  <c r="AI88" i="22" s="1"/>
  <c r="W9" i="27" s="1"/>
  <c r="AR82" i="22"/>
  <c r="AE88" i="22" s="1"/>
  <c r="S9" i="27" s="1"/>
  <c r="AJ82" i="22"/>
  <c r="AA88" i="22" s="1"/>
  <c r="AB82" i="22"/>
  <c r="W88" i="22" s="1"/>
  <c r="K9" i="27" s="1"/>
  <c r="T82" i="22"/>
  <c r="S88" i="22" s="1"/>
  <c r="L82" i="22"/>
  <c r="O88" i="22" s="1"/>
  <c r="BT78" i="22"/>
  <c r="AS87" i="22" s="1"/>
  <c r="P78" i="22"/>
  <c r="CD78" i="22"/>
  <c r="AX87" i="22" s="1"/>
  <c r="AH44" i="18"/>
  <c r="AD40" i="18"/>
  <c r="K44" i="18"/>
  <c r="L44" i="18"/>
  <c r="N44" i="18"/>
  <c r="O44" i="18"/>
  <c r="P44" i="18"/>
  <c r="Q44" i="18"/>
  <c r="R44" i="18"/>
  <c r="S44" i="18"/>
  <c r="T44" i="18"/>
  <c r="U44" i="18"/>
  <c r="V44" i="18"/>
  <c r="W44" i="18"/>
  <c r="X44" i="18"/>
  <c r="Y44" i="18"/>
  <c r="Z44" i="18"/>
  <c r="AA44" i="18"/>
  <c r="AB44" i="18"/>
  <c r="AC44" i="18"/>
  <c r="AD44" i="18"/>
  <c r="AE44" i="18"/>
  <c r="AF44" i="18"/>
  <c r="AG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BL44" i="18"/>
  <c r="BM44" i="18"/>
  <c r="BN44" i="18"/>
  <c r="BO44" i="18"/>
  <c r="BP44" i="18"/>
  <c r="BQ44" i="18"/>
  <c r="BR44" i="18"/>
  <c r="BS44" i="18"/>
  <c r="BT44" i="18"/>
  <c r="BU44" i="18"/>
  <c r="BV44" i="18"/>
  <c r="BW44" i="18"/>
  <c r="BX44" i="18"/>
  <c r="BY44" i="18"/>
  <c r="BZ44" i="18"/>
  <c r="CA44" i="18"/>
  <c r="CB44" i="18"/>
  <c r="CC44" i="18"/>
  <c r="CD44" i="18"/>
  <c r="CE44" i="18"/>
  <c r="CF44" i="18"/>
  <c r="CG44" i="18"/>
  <c r="CH44" i="18"/>
  <c r="CI44" i="18"/>
  <c r="CJ44" i="18"/>
  <c r="CK44" i="18"/>
  <c r="CL44" i="18"/>
  <c r="CM44" i="18"/>
  <c r="CN44" i="18"/>
  <c r="CO44" i="18"/>
  <c r="CP44" i="18"/>
  <c r="CQ44" i="18"/>
  <c r="CR44" i="18"/>
  <c r="CS44" i="18"/>
  <c r="CT44" i="18"/>
  <c r="CU44" i="18"/>
  <c r="CV44" i="18"/>
  <c r="CW44" i="18"/>
  <c r="CX44" i="18"/>
  <c r="CY44" i="18"/>
  <c r="CZ44" i="18"/>
  <c r="DA44" i="18"/>
  <c r="DB44" i="18"/>
  <c r="DC44" i="18"/>
  <c r="DD44" i="18"/>
  <c r="DE44" i="18"/>
  <c r="DF44" i="18"/>
  <c r="DG44" i="18"/>
  <c r="DH44" i="18"/>
  <c r="DI44" i="18"/>
  <c r="K40" i="18"/>
  <c r="L40" i="18"/>
  <c r="N40" i="18"/>
  <c r="O40" i="18"/>
  <c r="P40" i="18"/>
  <c r="Q40" i="18"/>
  <c r="R40" i="18"/>
  <c r="S40" i="18"/>
  <c r="T40" i="18"/>
  <c r="U40" i="18"/>
  <c r="V40" i="18"/>
  <c r="W40" i="18"/>
  <c r="X40" i="18"/>
  <c r="Y40" i="18"/>
  <c r="Z40" i="18"/>
  <c r="AA40" i="18"/>
  <c r="AB40" i="18"/>
  <c r="AC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BL40" i="18"/>
  <c r="BM40" i="18"/>
  <c r="BN40" i="18"/>
  <c r="BO40" i="18"/>
  <c r="BP40" i="18"/>
  <c r="BQ40" i="18"/>
  <c r="BR40" i="18"/>
  <c r="BS40" i="18"/>
  <c r="BT40" i="18"/>
  <c r="BU40" i="18"/>
  <c r="BV40" i="18"/>
  <c r="BW40" i="18"/>
  <c r="BX40" i="18"/>
  <c r="BY40" i="18"/>
  <c r="BZ40" i="18"/>
  <c r="CA40" i="18"/>
  <c r="CB40" i="18"/>
  <c r="CC40" i="18"/>
  <c r="CD40" i="18"/>
  <c r="CE40" i="18"/>
  <c r="CF40" i="18"/>
  <c r="CG40" i="18"/>
  <c r="CH40" i="18"/>
  <c r="CI40" i="18"/>
  <c r="CJ40" i="18"/>
  <c r="CK40" i="18"/>
  <c r="CL40" i="18"/>
  <c r="CM40" i="18"/>
  <c r="CN40" i="18"/>
  <c r="CO40" i="18"/>
  <c r="CP40" i="18"/>
  <c r="CQ40" i="18"/>
  <c r="CR40" i="18"/>
  <c r="CS40" i="18"/>
  <c r="CT40" i="18"/>
  <c r="CU40" i="18"/>
  <c r="CV40" i="18"/>
  <c r="CW40" i="18"/>
  <c r="CX40" i="18"/>
  <c r="CY40" i="18"/>
  <c r="CZ40" i="18"/>
  <c r="DA40" i="18"/>
  <c r="DB40" i="18"/>
  <c r="DC40" i="18"/>
  <c r="DD40" i="18"/>
  <c r="DE40" i="18"/>
  <c r="DF40" i="18"/>
  <c r="DG40" i="18"/>
  <c r="DH40" i="18"/>
  <c r="DI40" i="18"/>
  <c r="AB44" i="31"/>
  <c r="AA44" i="31"/>
  <c r="AP18" i="31"/>
  <c r="AS18" i="31"/>
  <c r="AT18" i="31"/>
  <c r="AU18" i="31"/>
  <c r="AV18" i="31"/>
  <c r="AW18" i="31"/>
  <c r="AX18" i="31"/>
  <c r="AY18" i="31"/>
  <c r="AZ18" i="31"/>
  <c r="BA18" i="31"/>
  <c r="AP18" i="27"/>
  <c r="AQ18" i="27"/>
  <c r="AS18" i="27"/>
  <c r="AT18" i="27"/>
  <c r="AU18" i="27"/>
  <c r="AV18" i="27"/>
  <c r="AW18" i="27"/>
  <c r="AX18" i="27"/>
  <c r="AY18" i="27"/>
  <c r="AZ18" i="27"/>
  <c r="BA18" i="27"/>
  <c r="CN28" i="45"/>
  <c r="CO28" i="45"/>
  <c r="CP28" i="45"/>
  <c r="CP29" i="45" s="1"/>
  <c r="BD35" i="45" s="1"/>
  <c r="CQ28" i="45"/>
  <c r="CR28" i="45"/>
  <c r="CR29" i="45" s="1"/>
  <c r="CS28" i="45"/>
  <c r="CT28" i="45"/>
  <c r="CT29" i="45" s="1"/>
  <c r="CU28" i="45"/>
  <c r="CV28" i="45"/>
  <c r="CW28" i="45"/>
  <c r="CX28" i="45"/>
  <c r="CY28" i="45"/>
  <c r="CX29" i="45" s="1"/>
  <c r="CZ28" i="45"/>
  <c r="CZ29" i="45" s="1"/>
  <c r="DA28" i="45"/>
  <c r="DB28" i="45"/>
  <c r="DC28" i="45"/>
  <c r="DD28" i="45"/>
  <c r="DE28" i="45"/>
  <c r="DF28" i="45"/>
  <c r="DF29" i="45" s="1"/>
  <c r="DG28" i="45"/>
  <c r="DH28" i="45"/>
  <c r="DH29" i="45" s="1"/>
  <c r="DI28" i="45"/>
  <c r="DD24" i="45"/>
  <c r="CN24" i="45"/>
  <c r="CN25" i="45" s="1"/>
  <c r="BC34" i="45" s="1"/>
  <c r="CO24" i="45"/>
  <c r="CP24" i="45"/>
  <c r="CQ24" i="45"/>
  <c r="CR24" i="45"/>
  <c r="CR25" i="45" s="1"/>
  <c r="CS24" i="45"/>
  <c r="CT24" i="45"/>
  <c r="CT25" i="45" s="1"/>
  <c r="CU24" i="45"/>
  <c r="CV24" i="45"/>
  <c r="CW24" i="45"/>
  <c r="CX24" i="45"/>
  <c r="CY24" i="45"/>
  <c r="CZ24" i="45"/>
  <c r="CZ25" i="45" s="1"/>
  <c r="DA24" i="45"/>
  <c r="DB24" i="45"/>
  <c r="DB25" i="45" s="1"/>
  <c r="DC24" i="45"/>
  <c r="DE24" i="45"/>
  <c r="DF24" i="45"/>
  <c r="DF25" i="45" s="1"/>
  <c r="DG24" i="45"/>
  <c r="DH24" i="45"/>
  <c r="DH25" i="45" s="1"/>
  <c r="DI24" i="45"/>
  <c r="DD29" i="45"/>
  <c r="CN29" i="45"/>
  <c r="BC35" i="45" s="1"/>
  <c r="AQ18" i="31" s="1"/>
  <c r="DB29" i="45"/>
  <c r="CV29" i="45"/>
  <c r="W18" i="27"/>
  <c r="CP25" i="45"/>
  <c r="BD34" i="45" s="1"/>
  <c r="DD25" i="45"/>
  <c r="CX25" i="45"/>
  <c r="CV25" i="45"/>
  <c r="AB48" i="31"/>
  <c r="AA48" i="31"/>
  <c r="Z48" i="31"/>
  <c r="V48" i="31"/>
  <c r="U48" i="31"/>
  <c r="T48" i="31"/>
  <c r="S48" i="31"/>
  <c r="R48" i="31"/>
  <c r="Q48" i="31"/>
  <c r="C22" i="31"/>
  <c r="D22" i="31"/>
  <c r="E22" i="31"/>
  <c r="F22" i="31"/>
  <c r="G22" i="31"/>
  <c r="H22" i="31"/>
  <c r="I22" i="31"/>
  <c r="J22" i="31"/>
  <c r="K22" i="31"/>
  <c r="L22" i="31"/>
  <c r="M22" i="31"/>
  <c r="N22" i="31"/>
  <c r="O22" i="31"/>
  <c r="P22" i="31"/>
  <c r="Q22" i="31"/>
  <c r="R22" i="31"/>
  <c r="S22" i="31"/>
  <c r="T22" i="31"/>
  <c r="U22" i="31"/>
  <c r="V22" i="31"/>
  <c r="W22" i="31"/>
  <c r="X22" i="31"/>
  <c r="Y22" i="31"/>
  <c r="Z22" i="31"/>
  <c r="AA22" i="31"/>
  <c r="AB22" i="31"/>
  <c r="AC22" i="31"/>
  <c r="AD22" i="31"/>
  <c r="AO22" i="31"/>
  <c r="AP22" i="31"/>
  <c r="AQ22" i="31"/>
  <c r="AR22" i="31"/>
  <c r="AS22" i="31"/>
  <c r="AT22" i="31"/>
  <c r="AU22" i="31"/>
  <c r="AV22" i="31"/>
  <c r="AW22" i="31"/>
  <c r="AX22" i="31"/>
  <c r="AY22" i="31"/>
  <c r="AZ22" i="31"/>
  <c r="BA22" i="31"/>
  <c r="B22" i="31"/>
  <c r="B48" i="31" s="1"/>
  <c r="B73" i="31" s="1"/>
  <c r="C22" i="27"/>
  <c r="D22" i="27"/>
  <c r="E22" i="27"/>
  <c r="F22" i="27"/>
  <c r="G22" i="27"/>
  <c r="H22" i="27"/>
  <c r="I22" i="27"/>
  <c r="J22" i="27"/>
  <c r="K22" i="27"/>
  <c r="L22" i="27"/>
  <c r="M22" i="27"/>
  <c r="N22" i="27"/>
  <c r="O22" i="27"/>
  <c r="P22" i="27"/>
  <c r="Q22" i="27"/>
  <c r="R22" i="27"/>
  <c r="S22" i="27"/>
  <c r="T22" i="27"/>
  <c r="U22" i="27"/>
  <c r="V22" i="27"/>
  <c r="W22" i="27"/>
  <c r="X22" i="27"/>
  <c r="Y22" i="27"/>
  <c r="Z22" i="27"/>
  <c r="AA22" i="27"/>
  <c r="AB22" i="27"/>
  <c r="AC22" i="27"/>
  <c r="AO22" i="27"/>
  <c r="AP22" i="27"/>
  <c r="AQ22" i="27"/>
  <c r="AR22" i="27"/>
  <c r="AS22" i="27"/>
  <c r="AT22" i="27"/>
  <c r="AU22" i="27"/>
  <c r="AV22" i="27"/>
  <c r="AW22" i="27"/>
  <c r="AX22" i="27"/>
  <c r="AY22" i="27"/>
  <c r="AZ22" i="27"/>
  <c r="BA22" i="27"/>
  <c r="B22" i="27"/>
  <c r="CY15" i="44"/>
  <c r="DI15" i="44"/>
  <c r="K15" i="44"/>
  <c r="L15" i="44"/>
  <c r="M15" i="44"/>
  <c r="N15" i="44"/>
  <c r="N16" i="44" s="1"/>
  <c r="P22" i="44" s="1"/>
  <c r="O15" i="44"/>
  <c r="P15" i="44"/>
  <c r="P16" i="44" s="1"/>
  <c r="Q22" i="44" s="1"/>
  <c r="Q15" i="44"/>
  <c r="R15" i="44"/>
  <c r="S15" i="44"/>
  <c r="T15" i="44"/>
  <c r="U15" i="44"/>
  <c r="V15" i="44"/>
  <c r="V16" i="44" s="1"/>
  <c r="T22" i="44" s="1"/>
  <c r="W15" i="44"/>
  <c r="X15" i="44"/>
  <c r="X16" i="44" s="1"/>
  <c r="U22" i="44" s="1"/>
  <c r="Y15" i="44"/>
  <c r="Z15" i="44"/>
  <c r="AA15" i="44"/>
  <c r="AB15" i="44"/>
  <c r="AC15" i="44"/>
  <c r="AB16" i="44" s="1"/>
  <c r="W22" i="44" s="1"/>
  <c r="AD15" i="44"/>
  <c r="AD16" i="44" s="1"/>
  <c r="X22" i="44" s="1"/>
  <c r="AE15" i="44"/>
  <c r="AF15" i="44"/>
  <c r="AF16" i="44" s="1"/>
  <c r="Y22" i="44" s="1"/>
  <c r="AG15" i="44"/>
  <c r="AH15" i="44"/>
  <c r="AI15" i="44"/>
  <c r="AJ15" i="44"/>
  <c r="AK15" i="44"/>
  <c r="AJ16" i="44" s="1"/>
  <c r="AA22" i="44" s="1"/>
  <c r="AL15" i="44"/>
  <c r="AL16" i="44" s="1"/>
  <c r="AB22" i="44" s="1"/>
  <c r="AM15" i="44"/>
  <c r="AN15" i="44"/>
  <c r="AN16" i="44" s="1"/>
  <c r="AC22" i="44" s="1"/>
  <c r="AO15" i="44"/>
  <c r="AP15" i="44"/>
  <c r="AQ15" i="44"/>
  <c r="AR15" i="44"/>
  <c r="AS15" i="44"/>
  <c r="AR16" i="44" s="1"/>
  <c r="AE22" i="44" s="1"/>
  <c r="AT15" i="44"/>
  <c r="AT16" i="44" s="1"/>
  <c r="AF22" i="44" s="1"/>
  <c r="AU15" i="44"/>
  <c r="AV15" i="44"/>
  <c r="AV16" i="44" s="1"/>
  <c r="AG22" i="44" s="1"/>
  <c r="AW15" i="44"/>
  <c r="AX15" i="44"/>
  <c r="AX16" i="44" s="1"/>
  <c r="AH22" i="44" s="1"/>
  <c r="AY15" i="44"/>
  <c r="AZ15" i="44"/>
  <c r="BA15" i="44"/>
  <c r="BB15" i="44"/>
  <c r="BB16" i="44" s="1"/>
  <c r="AJ22" i="44" s="1"/>
  <c r="BC15" i="44"/>
  <c r="BD15" i="44"/>
  <c r="BD16" i="44" s="1"/>
  <c r="AK22" i="44" s="1"/>
  <c r="BE15" i="44"/>
  <c r="BF15" i="44"/>
  <c r="BG15" i="44"/>
  <c r="BH15" i="44"/>
  <c r="BI15" i="44"/>
  <c r="BJ15" i="44"/>
  <c r="BJ16" i="44" s="1"/>
  <c r="AN22" i="44" s="1"/>
  <c r="BK15" i="44"/>
  <c r="BL15" i="44"/>
  <c r="BM15" i="44"/>
  <c r="BN15" i="44"/>
  <c r="BO15" i="44"/>
  <c r="BR15" i="44"/>
  <c r="BS15" i="44"/>
  <c r="BU15" i="44"/>
  <c r="BV15" i="44"/>
  <c r="BW15" i="44"/>
  <c r="BX15" i="44"/>
  <c r="BY15" i="44"/>
  <c r="BZ15" i="44"/>
  <c r="CA15" i="44"/>
  <c r="CB15" i="44"/>
  <c r="CC15" i="44"/>
  <c r="CD15" i="44"/>
  <c r="CE15" i="44"/>
  <c r="CF15" i="44"/>
  <c r="CG15" i="44"/>
  <c r="CH15" i="44"/>
  <c r="CI15" i="44"/>
  <c r="CJ15" i="44"/>
  <c r="CK15" i="44"/>
  <c r="CL15" i="44"/>
  <c r="CM15" i="44"/>
  <c r="CN15" i="44"/>
  <c r="CO15" i="44"/>
  <c r="CN16" i="44" s="1"/>
  <c r="BC22" i="44" s="1"/>
  <c r="CP15" i="44"/>
  <c r="CQ15" i="44"/>
  <c r="CP16" i="44" s="1"/>
  <c r="BD22" i="44" s="1"/>
  <c r="CR15" i="44"/>
  <c r="CR16" i="44" s="1"/>
  <c r="BE22" i="44" s="1"/>
  <c r="CS15" i="44"/>
  <c r="CT15" i="44"/>
  <c r="CT16" i="44" s="1"/>
  <c r="BF22" i="44" s="1"/>
  <c r="CU15" i="44"/>
  <c r="CV15" i="44"/>
  <c r="CV16" i="44" s="1"/>
  <c r="BG22" i="44" s="1"/>
  <c r="CW15" i="44"/>
  <c r="CX15" i="44"/>
  <c r="CX16" i="44" s="1"/>
  <c r="BH22" i="44" s="1"/>
  <c r="CZ15" i="44"/>
  <c r="CZ16" i="44" s="1"/>
  <c r="BI22" i="44" s="1"/>
  <c r="DA15" i="44"/>
  <c r="DB15" i="44"/>
  <c r="DB16" i="44" s="1"/>
  <c r="BJ22" i="44" s="1"/>
  <c r="DC15" i="44"/>
  <c r="DD15" i="44"/>
  <c r="DE15" i="44"/>
  <c r="DF15" i="44"/>
  <c r="DG15" i="44"/>
  <c r="DH15" i="44"/>
  <c r="DH16" i="44" s="1"/>
  <c r="BM22" i="44" s="1"/>
  <c r="J15" i="44"/>
  <c r="J16" i="44"/>
  <c r="N22" i="44" s="1"/>
  <c r="DH11" i="44"/>
  <c r="K11" i="44"/>
  <c r="L11" i="44"/>
  <c r="M11" i="44"/>
  <c r="N11" i="44"/>
  <c r="O11" i="44"/>
  <c r="P11" i="44"/>
  <c r="P12" i="44" s="1"/>
  <c r="Q21" i="44" s="1"/>
  <c r="Q11" i="44"/>
  <c r="R11" i="44"/>
  <c r="R12" i="44" s="1"/>
  <c r="R21" i="44" s="1"/>
  <c r="S11" i="44"/>
  <c r="T11" i="44"/>
  <c r="U11" i="44"/>
  <c r="V11" i="44"/>
  <c r="W11" i="44"/>
  <c r="X11" i="44"/>
  <c r="X12" i="44" s="1"/>
  <c r="U21" i="44" s="1"/>
  <c r="Y11" i="44"/>
  <c r="Z11" i="44"/>
  <c r="Z12" i="44" s="1"/>
  <c r="V21" i="44" s="1"/>
  <c r="AA11" i="44"/>
  <c r="AB11" i="44"/>
  <c r="AC11" i="44"/>
  <c r="AD11" i="44"/>
  <c r="AD12" i="44" s="1"/>
  <c r="X21" i="44" s="1"/>
  <c r="AE11" i="44"/>
  <c r="AF11" i="44"/>
  <c r="AF12" i="44" s="1"/>
  <c r="Y21" i="44" s="1"/>
  <c r="AG11" i="44"/>
  <c r="AH11" i="44"/>
  <c r="AH12" i="44" s="1"/>
  <c r="Z21" i="44" s="1"/>
  <c r="AI11" i="44"/>
  <c r="AJ11" i="44"/>
  <c r="AK11" i="44"/>
  <c r="AL11" i="44"/>
  <c r="AM11" i="44"/>
  <c r="AN11" i="44"/>
  <c r="AO11" i="44"/>
  <c r="AP11" i="44"/>
  <c r="AQ11" i="44"/>
  <c r="AR11" i="44"/>
  <c r="AR12" i="44" s="1"/>
  <c r="AE21" i="44" s="1"/>
  <c r="AS11" i="44"/>
  <c r="AT11" i="44"/>
  <c r="AU11" i="44"/>
  <c r="AV11" i="44"/>
  <c r="AW11" i="44"/>
  <c r="AX11" i="44"/>
  <c r="AY11" i="44"/>
  <c r="AZ11" i="44"/>
  <c r="AZ12" i="44" s="1"/>
  <c r="AI21" i="44" s="1"/>
  <c r="BA11" i="44"/>
  <c r="BB11" i="44"/>
  <c r="BB12" i="44" s="1"/>
  <c r="AJ21" i="44" s="1"/>
  <c r="BC11" i="44"/>
  <c r="BD11" i="44"/>
  <c r="BD12" i="44" s="1"/>
  <c r="AK21" i="44" s="1"/>
  <c r="BE11" i="44"/>
  <c r="BF11" i="44"/>
  <c r="BG11" i="44"/>
  <c r="BF12" i="44" s="1"/>
  <c r="AL21" i="44" s="1"/>
  <c r="BH11" i="44"/>
  <c r="BI11" i="44"/>
  <c r="BJ11" i="44"/>
  <c r="BK11" i="44"/>
  <c r="BL11" i="44"/>
  <c r="BL12" i="44" s="1"/>
  <c r="AO21" i="44" s="1"/>
  <c r="BM11" i="44"/>
  <c r="BN11" i="44"/>
  <c r="BO11" i="44"/>
  <c r="BP11" i="44"/>
  <c r="BQ11" i="44"/>
  <c r="BS11" i="44"/>
  <c r="BT11" i="44"/>
  <c r="BU11" i="44"/>
  <c r="BW11" i="44"/>
  <c r="BX11" i="44"/>
  <c r="BY11" i="44"/>
  <c r="BZ11" i="44"/>
  <c r="CA11" i="44"/>
  <c r="CC11" i="44"/>
  <c r="CD11" i="44"/>
  <c r="CE11" i="44"/>
  <c r="CF11" i="44"/>
  <c r="CG11" i="44"/>
  <c r="CH11" i="44"/>
  <c r="CI11" i="44"/>
  <c r="CJ11" i="44"/>
  <c r="CK11" i="44"/>
  <c r="CJ12" i="44" s="1"/>
  <c r="BA21" i="44" s="1"/>
  <c r="CL11" i="44"/>
  <c r="CL12" i="44" s="1"/>
  <c r="BB21" i="44" s="1"/>
  <c r="CM11" i="44"/>
  <c r="CN11" i="44"/>
  <c r="CO11" i="44"/>
  <c r="CP11" i="44"/>
  <c r="CQ11" i="44"/>
  <c r="CR11" i="44"/>
  <c r="CS11" i="44"/>
  <c r="CT11" i="44"/>
  <c r="CT12" i="44" s="1"/>
  <c r="BF21" i="44" s="1"/>
  <c r="CU11" i="44"/>
  <c r="CV11" i="44"/>
  <c r="CW11" i="44"/>
  <c r="CX11" i="44"/>
  <c r="CX12" i="44" s="1"/>
  <c r="BH21" i="44" s="1"/>
  <c r="CY11" i="44"/>
  <c r="CZ11" i="44"/>
  <c r="CZ12" i="44" s="1"/>
  <c r="BI21" i="44" s="1"/>
  <c r="DA11" i="44"/>
  <c r="DB11" i="44"/>
  <c r="DC11" i="44"/>
  <c r="DD11" i="44"/>
  <c r="DE11" i="44"/>
  <c r="DF11" i="44"/>
  <c r="DG11" i="44"/>
  <c r="DH12" i="44"/>
  <c r="BM21" i="44" s="1"/>
  <c r="DI11" i="44"/>
  <c r="J11" i="44"/>
  <c r="DD16" i="44"/>
  <c r="BK22" i="44" s="1"/>
  <c r="BH16" i="44"/>
  <c r="AM22" i="44" s="1"/>
  <c r="AZ16" i="44"/>
  <c r="AI22" i="44" s="1"/>
  <c r="T16" i="44"/>
  <c r="S22" i="44" s="1"/>
  <c r="L16" i="44"/>
  <c r="O22" i="44" s="1"/>
  <c r="DF16" i="44"/>
  <c r="BL22" i="44" s="1"/>
  <c r="CL16" i="44"/>
  <c r="BB22" i="44" s="1"/>
  <c r="CJ16" i="44"/>
  <c r="BA22" i="44" s="1"/>
  <c r="BN16" i="44"/>
  <c r="AP22" i="44" s="1"/>
  <c r="AD22" i="27" s="1"/>
  <c r="BL16" i="44"/>
  <c r="AO22" i="44" s="1"/>
  <c r="BF16" i="44"/>
  <c r="AL22" i="44" s="1"/>
  <c r="AP16" i="44"/>
  <c r="AD22" i="44" s="1"/>
  <c r="AH16" i="44"/>
  <c r="Z22" i="44" s="1"/>
  <c r="Z16" i="44"/>
  <c r="V22" i="44" s="1"/>
  <c r="R16" i="44"/>
  <c r="R22" i="44" s="1"/>
  <c r="DF12" i="44"/>
  <c r="BL21" i="44" s="1"/>
  <c r="CR12" i="44"/>
  <c r="BE21" i="44" s="1"/>
  <c r="CP12" i="44"/>
  <c r="BD21" i="44" s="1"/>
  <c r="CN12" i="44"/>
  <c r="BC21" i="44" s="1"/>
  <c r="BJ12" i="44"/>
  <c r="AN21" i="44" s="1"/>
  <c r="BH12" i="44"/>
  <c r="AM21" i="44" s="1"/>
  <c r="AV12" i="44"/>
  <c r="AG21" i="44" s="1"/>
  <c r="AT12" i="44"/>
  <c r="AF21" i="44" s="1"/>
  <c r="N12" i="44"/>
  <c r="P21" i="44" s="1"/>
  <c r="L12" i="44"/>
  <c r="O21" i="44" s="1"/>
  <c r="DD12" i="44"/>
  <c r="BK21" i="44" s="1"/>
  <c r="DB12" i="44"/>
  <c r="BJ21" i="44" s="1"/>
  <c r="CV12" i="44"/>
  <c r="BG21" i="44" s="1"/>
  <c r="AL12" i="44"/>
  <c r="AB21" i="44" s="1"/>
  <c r="AJ12" i="44"/>
  <c r="AA21" i="44" s="1"/>
  <c r="AB12" i="44"/>
  <c r="W21" i="44" s="1"/>
  <c r="V12" i="44"/>
  <c r="T21" i="44" s="1"/>
  <c r="T12" i="44"/>
  <c r="S21" i="44" s="1"/>
  <c r="J12" i="44"/>
  <c r="N21" i="44" s="1"/>
  <c r="G9" i="27" l="1"/>
  <c r="AR18" i="31"/>
  <c r="AR18" i="27"/>
  <c r="N9" i="27"/>
  <c r="Z9" i="27"/>
  <c r="V9" i="27"/>
  <c r="U9" i="27"/>
  <c r="Y9" i="27"/>
  <c r="C9" i="27"/>
  <c r="I9" i="27"/>
  <c r="X9" i="27"/>
  <c r="F9" i="27"/>
  <c r="AJ9" i="27"/>
  <c r="AG9" i="27"/>
  <c r="H9" i="27"/>
  <c r="AN9" i="27"/>
  <c r="O9" i="27"/>
  <c r="L9" i="27"/>
  <c r="R9" i="27"/>
  <c r="M9" i="27"/>
  <c r="AD9" i="27"/>
  <c r="AA9" i="27"/>
  <c r="AF9" i="27"/>
  <c r="AE9" i="27"/>
  <c r="D9" i="27"/>
  <c r="P9" i="27"/>
  <c r="AM9" i="27"/>
  <c r="AC9" i="27"/>
  <c r="L44" i="31"/>
  <c r="L69" i="31" s="1"/>
  <c r="M44" i="31"/>
  <c r="M69" i="31" s="1"/>
  <c r="N18" i="31"/>
  <c r="V18" i="31"/>
  <c r="O18" i="31"/>
  <c r="B18" i="31"/>
  <c r="X44" i="31"/>
  <c r="Z18" i="27"/>
  <c r="T18" i="31"/>
  <c r="W18" i="31"/>
  <c r="CH12" i="44"/>
  <c r="AZ21" i="44" s="1"/>
  <c r="CH16" i="44"/>
  <c r="AZ22" i="44" s="1"/>
  <c r="CF12" i="44"/>
  <c r="AY21" i="44" s="1"/>
  <c r="BP12" i="44"/>
  <c r="AQ21" i="44" s="1"/>
  <c r="AD18" i="27"/>
  <c r="AD18" i="31"/>
  <c r="Z18" i="31"/>
  <c r="R18" i="31"/>
  <c r="R18" i="27"/>
  <c r="J18" i="31"/>
  <c r="J18" i="27"/>
  <c r="T18" i="27"/>
  <c r="F18" i="27"/>
  <c r="AB18" i="31"/>
  <c r="L18" i="31"/>
  <c r="O18" i="27"/>
  <c r="L18" i="27"/>
  <c r="AB18" i="27"/>
  <c r="CD16" i="44"/>
  <c r="AX22" i="44" s="1"/>
  <c r="BN12" i="44"/>
  <c r="AP21" i="44" s="1"/>
  <c r="AT22" i="44"/>
  <c r="BX12" i="44"/>
  <c r="AU21" i="44" s="1"/>
  <c r="CF16" i="44"/>
  <c r="AY22" i="44" s="1"/>
  <c r="BX16" i="44"/>
  <c r="AU22" i="44" s="1"/>
  <c r="AQ22" i="44"/>
  <c r="CB82" i="22"/>
  <c r="AW88" i="22" s="1"/>
  <c r="CD82" i="22"/>
  <c r="AX88" i="22" s="1"/>
  <c r="AJ18" i="31"/>
  <c r="AM18" i="27"/>
  <c r="Y44" i="31"/>
  <c r="BZ12" i="44"/>
  <c r="AV21" i="44" s="1"/>
  <c r="BR12" i="44"/>
  <c r="AR21" i="44" s="1"/>
  <c r="BZ16" i="44"/>
  <c r="AV22" i="44" s="1"/>
  <c r="BR16" i="44"/>
  <c r="AR22" i="44" s="1"/>
  <c r="K48" i="31"/>
  <c r="K73" i="31" s="1"/>
  <c r="G48" i="31"/>
  <c r="G73" i="31" s="1"/>
  <c r="F48" i="31"/>
  <c r="F73" i="31" s="1"/>
  <c r="D48" i="31"/>
  <c r="D73" i="31" s="1"/>
  <c r="M48" i="31"/>
  <c r="M73" i="31" s="1"/>
  <c r="L48" i="31"/>
  <c r="L73" i="31" s="1"/>
  <c r="E48" i="31"/>
  <c r="E73" i="31" s="1"/>
  <c r="C48" i="31"/>
  <c r="C73" i="31" s="1"/>
  <c r="AW21" i="44"/>
  <c r="BT12" i="44"/>
  <c r="AS21" i="44" s="1"/>
  <c r="CB16" i="44"/>
  <c r="AW22" i="44" s="1"/>
  <c r="BT16" i="44"/>
  <c r="AS22" i="44" s="1"/>
  <c r="CD12" i="44"/>
  <c r="AX21" i="44" s="1"/>
  <c r="AT21" i="44"/>
  <c r="AX12" i="44"/>
  <c r="AH21" i="44" s="1"/>
  <c r="AP12" i="44"/>
  <c r="AD21" i="44" s="1"/>
  <c r="AN12" i="44"/>
  <c r="AC21" i="44" s="1"/>
  <c r="AL9" i="27" l="1"/>
  <c r="AK9" i="27"/>
  <c r="AN22" i="27"/>
  <c r="AM22" i="31"/>
  <c r="AO18" i="31"/>
  <c r="K44" i="31" s="1"/>
  <c r="Z44" i="31"/>
  <c r="AO18" i="27"/>
  <c r="B18" i="27"/>
  <c r="Q44" i="31"/>
  <c r="W44" i="31"/>
  <c r="T44" i="31"/>
  <c r="N18" i="27"/>
  <c r="F18" i="31"/>
  <c r="AK18" i="27"/>
  <c r="AG18" i="31"/>
  <c r="V18" i="27"/>
  <c r="AE18" i="27"/>
  <c r="AL22" i="31"/>
  <c r="AN22" i="31"/>
  <c r="U18" i="27"/>
  <c r="U18" i="31"/>
  <c r="F44" i="31" s="1"/>
  <c r="AL18" i="27"/>
  <c r="Y18" i="31"/>
  <c r="Y18" i="27"/>
  <c r="M18" i="27"/>
  <c r="M18" i="31"/>
  <c r="AL18" i="31"/>
  <c r="AA18" i="27"/>
  <c r="AA18" i="31"/>
  <c r="H18" i="31"/>
  <c r="H18" i="27"/>
  <c r="X18" i="31"/>
  <c r="V44" i="31"/>
  <c r="X18" i="27"/>
  <c r="AG18" i="27"/>
  <c r="AM18" i="31"/>
  <c r="P18" i="27"/>
  <c r="P18" i="31"/>
  <c r="S44" i="31"/>
  <c r="K18" i="27"/>
  <c r="K18" i="31"/>
  <c r="AK18" i="31"/>
  <c r="AC18" i="27"/>
  <c r="AC18" i="31"/>
  <c r="D18" i="27"/>
  <c r="D18" i="31"/>
  <c r="S18" i="27"/>
  <c r="S18" i="31"/>
  <c r="E18" i="27"/>
  <c r="E18" i="31"/>
  <c r="C18" i="27"/>
  <c r="C18" i="31"/>
  <c r="Q18" i="31"/>
  <c r="Q18" i="27"/>
  <c r="I18" i="31"/>
  <c r="I18" i="27"/>
  <c r="G18" i="31"/>
  <c r="R44" i="31"/>
  <c r="G18" i="27"/>
  <c r="U44" i="31"/>
  <c r="AL22" i="27"/>
  <c r="AE22" i="31"/>
  <c r="AE22" i="27"/>
  <c r="AI22" i="27"/>
  <c r="AI22" i="31"/>
  <c r="AH22" i="31"/>
  <c r="AM22" i="27"/>
  <c r="AF18" i="31"/>
  <c r="AF18" i="27"/>
  <c r="AE18" i="31"/>
  <c r="AJ18" i="27"/>
  <c r="AI18" i="27"/>
  <c r="AI18" i="31"/>
  <c r="AH18" i="27"/>
  <c r="AN18" i="31"/>
  <c r="AN18" i="27"/>
  <c r="AH18" i="31"/>
  <c r="X48" i="31"/>
  <c r="AG22" i="27"/>
  <c r="AG22" i="31"/>
  <c r="AH22" i="27"/>
  <c r="AK22" i="31"/>
  <c r="Y48" i="31"/>
  <c r="AK22" i="27"/>
  <c r="W48" i="31"/>
  <c r="AF22" i="31"/>
  <c r="AF22" i="27"/>
  <c r="AJ22" i="31"/>
  <c r="AJ22" i="27"/>
  <c r="K47" i="23"/>
  <c r="L47" i="23"/>
  <c r="M47" i="23"/>
  <c r="N47" i="23"/>
  <c r="P47" i="23"/>
  <c r="Q47" i="23"/>
  <c r="R47" i="23"/>
  <c r="S47" i="23"/>
  <c r="T47" i="23"/>
  <c r="U47" i="23"/>
  <c r="V47" i="23"/>
  <c r="W47" i="23"/>
  <c r="X47" i="23"/>
  <c r="Y47" i="23"/>
  <c r="Z47" i="23"/>
  <c r="AA47" i="23"/>
  <c r="AB47" i="23"/>
  <c r="AC47" i="23"/>
  <c r="AD47" i="23"/>
  <c r="AE47" i="23"/>
  <c r="AF47" i="23"/>
  <c r="AG47" i="23"/>
  <c r="AH47" i="23"/>
  <c r="AI47" i="23"/>
  <c r="AJ47" i="23"/>
  <c r="AK47" i="23"/>
  <c r="AL47" i="23"/>
  <c r="AM47" i="23"/>
  <c r="AN47" i="23"/>
  <c r="AO47" i="23"/>
  <c r="AP47" i="23"/>
  <c r="AQ47" i="23"/>
  <c r="AR47" i="23"/>
  <c r="AS47" i="23"/>
  <c r="AT47" i="23"/>
  <c r="AU47" i="23"/>
  <c r="AV47" i="23"/>
  <c r="AW47" i="23"/>
  <c r="AX47" i="23"/>
  <c r="AY47" i="23"/>
  <c r="AZ47" i="23"/>
  <c r="BA47" i="23"/>
  <c r="BB47" i="23"/>
  <c r="BC47" i="23"/>
  <c r="BD47" i="23"/>
  <c r="BE47" i="23"/>
  <c r="BF47" i="23"/>
  <c r="BG47" i="23"/>
  <c r="BH47" i="23"/>
  <c r="BI47" i="23"/>
  <c r="BJ47" i="23"/>
  <c r="BK47" i="23"/>
  <c r="BL47" i="23"/>
  <c r="BM47" i="23"/>
  <c r="BN47" i="23"/>
  <c r="BO47" i="23"/>
  <c r="BP47" i="23"/>
  <c r="BQ47" i="23"/>
  <c r="BR47" i="23"/>
  <c r="BS47" i="23"/>
  <c r="BT47" i="23"/>
  <c r="BU47" i="23"/>
  <c r="BV47" i="23"/>
  <c r="BW47" i="23"/>
  <c r="K51" i="23"/>
  <c r="L51" i="23"/>
  <c r="N51" i="23"/>
  <c r="O51" i="23"/>
  <c r="P51" i="23"/>
  <c r="Q51" i="23"/>
  <c r="R51" i="23"/>
  <c r="S51" i="23"/>
  <c r="T51" i="23"/>
  <c r="U51" i="23"/>
  <c r="V51" i="23"/>
  <c r="W51" i="23"/>
  <c r="X51" i="23"/>
  <c r="Y51" i="23"/>
  <c r="Z51" i="23"/>
  <c r="AA51" i="23"/>
  <c r="AB51" i="23"/>
  <c r="AC51" i="23"/>
  <c r="AD51" i="23"/>
  <c r="AE51" i="23"/>
  <c r="AF51" i="23"/>
  <c r="AG51" i="23"/>
  <c r="AH51" i="23"/>
  <c r="AI51" i="23"/>
  <c r="AJ51" i="23"/>
  <c r="AK51" i="23"/>
  <c r="AL51" i="23"/>
  <c r="AM51" i="23"/>
  <c r="AN51" i="23"/>
  <c r="AO51" i="23"/>
  <c r="AP51" i="23"/>
  <c r="AQ51" i="23"/>
  <c r="AR51" i="23"/>
  <c r="AS51" i="23"/>
  <c r="AT51" i="23"/>
  <c r="AU51" i="23"/>
  <c r="AV51" i="23"/>
  <c r="AW51" i="23"/>
  <c r="AX51" i="23"/>
  <c r="AY51" i="23"/>
  <c r="AZ51" i="23"/>
  <c r="BA51" i="23"/>
  <c r="BB51" i="23"/>
  <c r="BC51" i="23"/>
  <c r="BD51" i="23"/>
  <c r="BE51" i="23"/>
  <c r="BF51" i="23"/>
  <c r="BG51" i="23"/>
  <c r="BH51" i="23"/>
  <c r="BI51" i="23"/>
  <c r="BJ51" i="23"/>
  <c r="BK51" i="23"/>
  <c r="BL51" i="23"/>
  <c r="BM51" i="23"/>
  <c r="BN51" i="23"/>
  <c r="BO51" i="23"/>
  <c r="BP51" i="23"/>
  <c r="BQ51" i="23"/>
  <c r="BR51" i="23"/>
  <c r="BS51" i="23"/>
  <c r="BT51" i="23"/>
  <c r="BU51" i="23"/>
  <c r="BV51" i="23"/>
  <c r="BW51" i="23"/>
  <c r="D44" i="31" l="1"/>
  <c r="D69" i="31" s="1"/>
  <c r="BB18" i="27"/>
  <c r="BD18" i="27" s="1"/>
  <c r="BH52" i="23"/>
  <c r="AM58" i="23" s="1"/>
  <c r="O58" i="23"/>
  <c r="AZ48" i="23"/>
  <c r="AI57" i="23" s="1"/>
  <c r="AP52" i="23"/>
  <c r="AD58" i="23" s="1"/>
  <c r="B44" i="31"/>
  <c r="B69" i="31" s="1"/>
  <c r="AH48" i="23"/>
  <c r="Z57" i="23" s="1"/>
  <c r="AX48" i="23"/>
  <c r="AH57" i="23" s="1"/>
  <c r="R57" i="23"/>
  <c r="C44" i="31"/>
  <c r="C69" i="31" s="1"/>
  <c r="I44" i="31"/>
  <c r="I69" i="31" s="1"/>
  <c r="K69" i="31"/>
  <c r="J48" i="31"/>
  <c r="J73" i="31" s="1"/>
  <c r="BF48" i="23"/>
  <c r="AL57" i="23" s="1"/>
  <c r="BT52" i="23"/>
  <c r="AS58" i="23" s="1"/>
  <c r="BL52" i="23"/>
  <c r="AO58" i="23" s="1"/>
  <c r="BD52" i="23"/>
  <c r="AK58" i="23" s="1"/>
  <c r="AF52" i="23"/>
  <c r="Y58" i="23" s="1"/>
  <c r="X52" i="23"/>
  <c r="U58" i="23" s="1"/>
  <c r="Q58" i="23"/>
  <c r="BV48" i="23"/>
  <c r="AT57" i="23" s="1"/>
  <c r="J44" i="31"/>
  <c r="J69" i="31" s="1"/>
  <c r="E44" i="31"/>
  <c r="E69" i="31" s="1"/>
  <c r="G44" i="31"/>
  <c r="G69" i="31" s="1"/>
  <c r="F69" i="31"/>
  <c r="I48" i="31"/>
  <c r="I73" i="31" s="1"/>
  <c r="BB22" i="27"/>
  <c r="BD22" i="27" s="1"/>
  <c r="N52" i="23"/>
  <c r="J48" i="23"/>
  <c r="BV52" i="23"/>
  <c r="AT58" i="23" s="1"/>
  <c r="BN52" i="23"/>
  <c r="AP58" i="23" s="1"/>
  <c r="BF52" i="23"/>
  <c r="AL58" i="23" s="1"/>
  <c r="AX52" i="23"/>
  <c r="AH58" i="23" s="1"/>
  <c r="AH52" i="23"/>
  <c r="Z58" i="23" s="1"/>
  <c r="Z52" i="23"/>
  <c r="V58" i="23" s="1"/>
  <c r="J52" i="23"/>
  <c r="N58" i="23" s="1"/>
  <c r="AN52" i="23"/>
  <c r="AC58" i="23" s="1"/>
  <c r="BJ48" i="23"/>
  <c r="AN57" i="23" s="1"/>
  <c r="AT48" i="23"/>
  <c r="AF57" i="23" s="1"/>
  <c r="AD48" i="23"/>
  <c r="X57" i="23" s="1"/>
  <c r="N48" i="23"/>
  <c r="H44" i="31"/>
  <c r="H69" i="31" s="1"/>
  <c r="BB18" i="31"/>
  <c r="BD18" i="31" s="1"/>
  <c r="H48" i="31"/>
  <c r="H73" i="31" s="1"/>
  <c r="BB22" i="31"/>
  <c r="BD22" i="31" s="1"/>
  <c r="BR52" i="23"/>
  <c r="AR58" i="23" s="1"/>
  <c r="AT52" i="23"/>
  <c r="AF58" i="23" s="1"/>
  <c r="V52" i="23"/>
  <c r="T58" i="23" s="1"/>
  <c r="BH48" i="23"/>
  <c r="AM57" i="23" s="1"/>
  <c r="AB48" i="23"/>
  <c r="W57" i="23" s="1"/>
  <c r="T48" i="23"/>
  <c r="S57" i="23" s="1"/>
  <c r="BB52" i="23"/>
  <c r="AJ58" i="23" s="1"/>
  <c r="AD52" i="23"/>
  <c r="X58" i="23" s="1"/>
  <c r="BN48" i="23"/>
  <c r="AP57" i="23" s="1"/>
  <c r="AP48" i="23"/>
  <c r="AD57" i="23" s="1"/>
  <c r="Z48" i="23"/>
  <c r="V57" i="23" s="1"/>
  <c r="AV52" i="23"/>
  <c r="AG58" i="23" s="1"/>
  <c r="BJ52" i="23"/>
  <c r="AN58" i="23" s="1"/>
  <c r="AL52" i="23"/>
  <c r="AB58" i="23" s="1"/>
  <c r="BP48" i="23"/>
  <c r="AQ57" i="23" s="1"/>
  <c r="AR48" i="23"/>
  <c r="AE57" i="23" s="1"/>
  <c r="AJ48" i="23"/>
  <c r="AA57" i="23" s="1"/>
  <c r="O57" i="23"/>
  <c r="AR52" i="23"/>
  <c r="AE58" i="23" s="1"/>
  <c r="AB52" i="23"/>
  <c r="W58" i="23" s="1"/>
  <c r="BD48" i="23"/>
  <c r="AK57" i="23" s="1"/>
  <c r="AF48" i="23"/>
  <c r="Y57" i="23" s="1"/>
  <c r="T52" i="23"/>
  <c r="BR48" i="23"/>
  <c r="AR57" i="23" s="1"/>
  <c r="BB48" i="23"/>
  <c r="AJ57" i="23" s="1"/>
  <c r="AL48" i="23"/>
  <c r="AB57" i="23" s="1"/>
  <c r="V48" i="23"/>
  <c r="T57" i="23" s="1"/>
  <c r="BT48" i="23"/>
  <c r="AS57" i="23" s="1"/>
  <c r="AV48" i="23"/>
  <c r="AG57" i="23" s="1"/>
  <c r="BP52" i="23"/>
  <c r="AQ58" i="23" s="1"/>
  <c r="AZ52" i="23"/>
  <c r="AI58" i="23" s="1"/>
  <c r="AJ52" i="23"/>
  <c r="AA58" i="23" s="1"/>
  <c r="R52" i="23"/>
  <c r="R58" i="23" s="1"/>
  <c r="AN48" i="23"/>
  <c r="AC57" i="23" s="1"/>
  <c r="BL48" i="23"/>
  <c r="AO57" i="23" s="1"/>
  <c r="P48" i="23"/>
  <c r="Q57" i="23" s="1"/>
  <c r="K19" i="11" l="1"/>
  <c r="L19" i="11"/>
  <c r="N19" i="11"/>
  <c r="O19" i="11"/>
  <c r="P19" i="11"/>
  <c r="Q19" i="11"/>
  <c r="R19" i="11"/>
  <c r="S19" i="11"/>
  <c r="T19" i="11"/>
  <c r="U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BJ19" i="11"/>
  <c r="BK19" i="11"/>
  <c r="BL19" i="11"/>
  <c r="BM19" i="11"/>
  <c r="BN19" i="11"/>
  <c r="BO19" i="11"/>
  <c r="BP19" i="11"/>
  <c r="BQ19" i="11"/>
  <c r="BR19" i="11"/>
  <c r="BS19" i="11"/>
  <c r="BT19" i="11"/>
  <c r="BU19" i="11"/>
  <c r="BV19" i="11"/>
  <c r="BW19" i="11"/>
  <c r="BX19" i="11"/>
  <c r="BY19" i="11"/>
  <c r="BZ19" i="11"/>
  <c r="CA19" i="11"/>
  <c r="CB19" i="11"/>
  <c r="CC19" i="11"/>
  <c r="CD19" i="11"/>
  <c r="CE19" i="11"/>
  <c r="CF19" i="11"/>
  <c r="CG19" i="11"/>
  <c r="CH19" i="11"/>
  <c r="CI19" i="11"/>
  <c r="CJ19" i="11"/>
  <c r="CK19" i="11"/>
  <c r="CL19" i="11"/>
  <c r="CM19" i="11"/>
  <c r="CN19" i="11"/>
  <c r="CO19" i="11"/>
  <c r="CP19" i="11"/>
  <c r="CQ19" i="11"/>
  <c r="CR19" i="11"/>
  <c r="CS19" i="11"/>
  <c r="CT19" i="11"/>
  <c r="CU19" i="11"/>
  <c r="CV19" i="11"/>
  <c r="CW19" i="11"/>
  <c r="CX19" i="11"/>
  <c r="CY19" i="11"/>
  <c r="CZ19" i="11"/>
  <c r="DA19" i="11"/>
  <c r="DB19" i="11"/>
  <c r="DC19" i="11"/>
  <c r="DD19" i="11"/>
  <c r="DE19" i="11"/>
  <c r="DF19" i="11"/>
  <c r="DG19" i="11"/>
  <c r="DH19" i="11"/>
  <c r="DI19" i="11"/>
  <c r="L15" i="11"/>
  <c r="M15" i="11"/>
  <c r="N15" i="11"/>
  <c r="O15" i="11"/>
  <c r="P15" i="11"/>
  <c r="Q15" i="11"/>
  <c r="R15" i="11"/>
  <c r="S15" i="11"/>
  <c r="T15" i="11"/>
  <c r="U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G15" i="11"/>
  <c r="BE15" i="11"/>
  <c r="BF15" i="11"/>
  <c r="BH15" i="11"/>
  <c r="BI15" i="11"/>
  <c r="BJ15" i="11"/>
  <c r="BK15" i="11"/>
  <c r="BL15" i="11"/>
  <c r="BM15" i="11"/>
  <c r="BN15" i="11"/>
  <c r="BO15" i="11"/>
  <c r="BP15" i="11"/>
  <c r="BQ15" i="11"/>
  <c r="BR15" i="11"/>
  <c r="BS15" i="11"/>
  <c r="BT15" i="11"/>
  <c r="BU15" i="11"/>
  <c r="BV15" i="11"/>
  <c r="BW15" i="11"/>
  <c r="BX15" i="11"/>
  <c r="BY15" i="11"/>
  <c r="BZ15" i="11"/>
  <c r="CA15" i="11"/>
  <c r="CB15" i="11"/>
  <c r="CC15" i="11"/>
  <c r="CD15" i="11"/>
  <c r="CE15" i="11"/>
  <c r="CF15" i="11"/>
  <c r="CG15" i="11"/>
  <c r="CH15" i="11"/>
  <c r="CI15" i="11"/>
  <c r="CJ15" i="11"/>
  <c r="CK15" i="11"/>
  <c r="CL15" i="11"/>
  <c r="CM15" i="11"/>
  <c r="CN15" i="11"/>
  <c r="CO15" i="11"/>
  <c r="CP15" i="11"/>
  <c r="CQ15" i="11"/>
  <c r="CR15" i="11"/>
  <c r="CS15" i="11"/>
  <c r="CT15" i="11"/>
  <c r="CU15" i="11"/>
  <c r="CV15" i="11"/>
  <c r="CW15" i="11"/>
  <c r="CX15" i="11"/>
  <c r="CY15" i="11"/>
  <c r="CZ15" i="11"/>
  <c r="DA15" i="11"/>
  <c r="DB15" i="11"/>
  <c r="DC15" i="11"/>
  <c r="DD15" i="11"/>
  <c r="DE15" i="11"/>
  <c r="DF15" i="11"/>
  <c r="DG15" i="11"/>
  <c r="DH15" i="11"/>
  <c r="DI15" i="11"/>
  <c r="DI25" i="8"/>
  <c r="K25" i="8"/>
  <c r="L25" i="8"/>
  <c r="M25" i="8"/>
  <c r="N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AS25" i="8"/>
  <c r="AT25" i="8"/>
  <c r="AU25" i="8"/>
  <c r="AV25" i="8"/>
  <c r="AW25" i="8"/>
  <c r="AX25" i="8"/>
  <c r="AY25" i="8"/>
  <c r="AZ25" i="8"/>
  <c r="BA25" i="8"/>
  <c r="BB25" i="8"/>
  <c r="BC25" i="8"/>
  <c r="BD25" i="8"/>
  <c r="BE25" i="8"/>
  <c r="BF25" i="8"/>
  <c r="BG25" i="8"/>
  <c r="BH25" i="8"/>
  <c r="BI25" i="8"/>
  <c r="BJ25" i="8"/>
  <c r="BK25" i="8"/>
  <c r="BL25" i="8"/>
  <c r="BM25" i="8"/>
  <c r="BN25" i="8"/>
  <c r="BO25" i="8"/>
  <c r="BP25" i="8"/>
  <c r="BQ25" i="8"/>
  <c r="BR25" i="8"/>
  <c r="BS25" i="8"/>
  <c r="BT25" i="8"/>
  <c r="BU25" i="8"/>
  <c r="BV25" i="8"/>
  <c r="BW25" i="8"/>
  <c r="BX25" i="8"/>
  <c r="BY25" i="8"/>
  <c r="BZ25" i="8"/>
  <c r="CA25" i="8"/>
  <c r="CB25" i="8"/>
  <c r="CC25" i="8"/>
  <c r="CD25" i="8"/>
  <c r="CE25" i="8"/>
  <c r="CF25" i="8"/>
  <c r="CG25" i="8"/>
  <c r="CH25" i="8"/>
  <c r="CI25" i="8"/>
  <c r="CJ25" i="8"/>
  <c r="CK25" i="8"/>
  <c r="CL25" i="8"/>
  <c r="CM25" i="8"/>
  <c r="CN25" i="8"/>
  <c r="CO25" i="8"/>
  <c r="CP25" i="8"/>
  <c r="CQ25" i="8"/>
  <c r="CR25" i="8"/>
  <c r="CS25" i="8"/>
  <c r="CT25" i="8"/>
  <c r="CU25" i="8"/>
  <c r="CV25" i="8"/>
  <c r="CW25" i="8"/>
  <c r="CX25" i="8"/>
  <c r="CY25" i="8"/>
  <c r="CZ25" i="8"/>
  <c r="DA25" i="8"/>
  <c r="DB25" i="8"/>
  <c r="DC25" i="8"/>
  <c r="DD25" i="8"/>
  <c r="DE25" i="8"/>
  <c r="DF25" i="8"/>
  <c r="DG25" i="8"/>
  <c r="DH25" i="8"/>
  <c r="K21" i="8"/>
  <c r="L21" i="8"/>
  <c r="M21" i="8"/>
  <c r="N21" i="8"/>
  <c r="O21" i="8"/>
  <c r="P21" i="8"/>
  <c r="Q21" i="8"/>
  <c r="R21" i="8"/>
  <c r="S21" i="8"/>
  <c r="U21" i="8"/>
  <c r="V21" i="8"/>
  <c r="W21" i="8"/>
  <c r="X21" i="8"/>
  <c r="Y21" i="8"/>
  <c r="Z21" i="8"/>
  <c r="AA21" i="8"/>
  <c r="AB21" i="8"/>
  <c r="AC21" i="8"/>
  <c r="AD21" i="8"/>
  <c r="AE21" i="8"/>
  <c r="AF21" i="8"/>
  <c r="AG21" i="8"/>
  <c r="AH21" i="8"/>
  <c r="AI21" i="8"/>
  <c r="AJ21" i="8"/>
  <c r="AK21" i="8"/>
  <c r="AL21" i="8"/>
  <c r="AM21" i="8"/>
  <c r="AN21" i="8"/>
  <c r="AO21" i="8"/>
  <c r="AP21" i="8"/>
  <c r="AQ21" i="8"/>
  <c r="AR21" i="8"/>
  <c r="AS21" i="8"/>
  <c r="AT21" i="8"/>
  <c r="AU21" i="8"/>
  <c r="AV21" i="8"/>
  <c r="AW21" i="8"/>
  <c r="AX21" i="8"/>
  <c r="AY21" i="8"/>
  <c r="AZ21" i="8"/>
  <c r="BA21" i="8"/>
  <c r="BB21" i="8"/>
  <c r="BC21" i="8"/>
  <c r="BD21" i="8"/>
  <c r="BE21" i="8"/>
  <c r="BF21" i="8"/>
  <c r="BG21" i="8"/>
  <c r="BH21" i="8"/>
  <c r="BI21" i="8"/>
  <c r="BJ21" i="8"/>
  <c r="BK21" i="8"/>
  <c r="BL21" i="8"/>
  <c r="BM21" i="8"/>
  <c r="BN21" i="8"/>
  <c r="BO21" i="8"/>
  <c r="BP21" i="8"/>
  <c r="BQ21" i="8"/>
  <c r="BR21" i="8"/>
  <c r="BS21" i="8"/>
  <c r="BT21" i="8"/>
  <c r="BU21" i="8"/>
  <c r="BV21" i="8"/>
  <c r="BW21" i="8"/>
  <c r="BX21" i="8"/>
  <c r="BY21" i="8"/>
  <c r="BZ21" i="8"/>
  <c r="CA21" i="8"/>
  <c r="CB21" i="8"/>
  <c r="CC21" i="8"/>
  <c r="CD21" i="8"/>
  <c r="CE21" i="8"/>
  <c r="CF21" i="8"/>
  <c r="CG21" i="8"/>
  <c r="CH21" i="8"/>
  <c r="CI21" i="8"/>
  <c r="CJ21" i="8"/>
  <c r="CK21" i="8"/>
  <c r="CL21" i="8"/>
  <c r="CM21" i="8"/>
  <c r="CN21" i="8"/>
  <c r="CO21" i="8"/>
  <c r="CP21" i="8"/>
  <c r="CQ21" i="8"/>
  <c r="CR21" i="8"/>
  <c r="CS21" i="8"/>
  <c r="CT21" i="8"/>
  <c r="CU21" i="8"/>
  <c r="CV21" i="8"/>
  <c r="CW21" i="8"/>
  <c r="CX21" i="8"/>
  <c r="CY21" i="8"/>
  <c r="CZ21" i="8"/>
  <c r="DA21" i="8"/>
  <c r="DB21" i="8"/>
  <c r="DC21" i="8"/>
  <c r="DD21" i="8"/>
  <c r="DE21" i="8"/>
  <c r="DF21" i="8"/>
  <c r="DG21" i="8"/>
  <c r="DH21" i="8"/>
  <c r="DI21" i="8"/>
  <c r="BL48" i="21" l="1"/>
  <c r="P48" i="21"/>
  <c r="BX52" i="21"/>
  <c r="BX48" i="21"/>
  <c r="J22" i="8"/>
  <c r="J26" i="8"/>
  <c r="BN48" i="21"/>
  <c r="AP48" i="21"/>
  <c r="BL52" i="21"/>
  <c r="AV52" i="21"/>
  <c r="AF52" i="21"/>
  <c r="BF48" i="21"/>
  <c r="Z48" i="21"/>
  <c r="AJ52" i="21"/>
  <c r="L52" i="21"/>
  <c r="N48" i="21"/>
  <c r="BJ52" i="21"/>
  <c r="AT52" i="21"/>
  <c r="AD52" i="21"/>
  <c r="BJ48" i="21"/>
  <c r="BH52" i="21"/>
  <c r="AZ52" i="21"/>
  <c r="AR52" i="21"/>
  <c r="T52" i="21"/>
  <c r="AT48" i="21"/>
  <c r="AD48" i="21"/>
  <c r="AB52" i="21"/>
  <c r="BP52" i="21"/>
  <c r="BH48" i="21"/>
  <c r="AR48" i="21"/>
  <c r="AX48" i="21"/>
  <c r="AH48" i="21"/>
  <c r="AV48" i="21"/>
  <c r="AF48" i="21"/>
  <c r="AB48" i="21"/>
  <c r="BN52" i="21"/>
  <c r="AX52" i="21"/>
  <c r="AH52" i="21"/>
  <c r="R52" i="21"/>
  <c r="BV48" i="21"/>
  <c r="R48" i="21"/>
  <c r="BR52" i="21"/>
  <c r="AN48" i="21"/>
  <c r="BB48" i="21"/>
  <c r="BV52" i="21"/>
  <c r="BF52" i="21"/>
  <c r="AP52" i="21"/>
  <c r="Z52" i="21"/>
  <c r="J52" i="21"/>
  <c r="BP48" i="21"/>
  <c r="AZ48" i="21"/>
  <c r="AJ48" i="21"/>
  <c r="AL52" i="21"/>
  <c r="BD48" i="21"/>
  <c r="BR48" i="21"/>
  <c r="V48" i="21"/>
  <c r="BB52" i="21"/>
  <c r="V52" i="21"/>
  <c r="BT48" i="21"/>
  <c r="X48" i="21"/>
  <c r="AL48" i="21"/>
  <c r="BT52" i="21"/>
  <c r="BD52" i="21"/>
  <c r="AN52" i="21"/>
  <c r="X52" i="21"/>
  <c r="O30" i="25" l="1"/>
  <c r="N30" i="25"/>
  <c r="J24" i="25"/>
  <c r="J20" i="25"/>
  <c r="CI23" i="25"/>
  <c r="K23" i="25"/>
  <c r="L23" i="25"/>
  <c r="M23" i="25"/>
  <c r="N23" i="25"/>
  <c r="O23" i="25"/>
  <c r="Q23" i="25"/>
  <c r="R23"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AT23" i="25"/>
  <c r="AU23" i="25"/>
  <c r="AV23" i="25"/>
  <c r="AW23" i="25"/>
  <c r="AX23" i="25"/>
  <c r="AY23" i="25"/>
  <c r="AZ23" i="25"/>
  <c r="BA23" i="25"/>
  <c r="BB23" i="25"/>
  <c r="BC23" i="25"/>
  <c r="BD23" i="25"/>
  <c r="BE23" i="25"/>
  <c r="BF23" i="25"/>
  <c r="BG23" i="25"/>
  <c r="BH23" i="25"/>
  <c r="BI23" i="25"/>
  <c r="BJ23" i="25"/>
  <c r="BK23" i="25"/>
  <c r="BL23" i="25"/>
  <c r="BM23" i="25"/>
  <c r="BN23" i="25"/>
  <c r="BO23" i="25"/>
  <c r="BP23" i="25"/>
  <c r="BQ23" i="25"/>
  <c r="BR23" i="25"/>
  <c r="BS23" i="25"/>
  <c r="BT23" i="25"/>
  <c r="BU23" i="25"/>
  <c r="BV23" i="25"/>
  <c r="BW23" i="25"/>
  <c r="BX23" i="25"/>
  <c r="BY23" i="25"/>
  <c r="BZ23" i="25"/>
  <c r="CA23" i="25"/>
  <c r="CB23" i="25"/>
  <c r="CC23" i="25"/>
  <c r="CD23" i="25"/>
  <c r="CE23" i="25"/>
  <c r="CF23" i="25"/>
  <c r="CG23" i="25"/>
  <c r="CH23" i="25"/>
  <c r="CJ23" i="25"/>
  <c r="CK23" i="25"/>
  <c r="CL23" i="25"/>
  <c r="CM23" i="25"/>
  <c r="CN23" i="25"/>
  <c r="CO23" i="25"/>
  <c r="CP23" i="25"/>
  <c r="CQ23" i="25"/>
  <c r="CR23" i="25"/>
  <c r="CS23" i="25"/>
  <c r="CT23" i="25"/>
  <c r="CU23" i="25"/>
  <c r="CV23" i="25"/>
  <c r="CW23" i="25"/>
  <c r="CX23" i="25"/>
  <c r="CY23" i="25"/>
  <c r="CZ23" i="25"/>
  <c r="DA23" i="25"/>
  <c r="DB23" i="25"/>
  <c r="DC23" i="25"/>
  <c r="DD23" i="25"/>
  <c r="DE23" i="25"/>
  <c r="DF23" i="25"/>
  <c r="DG23" i="25"/>
  <c r="DH23" i="25"/>
  <c r="DI23" i="25"/>
  <c r="K19" i="25"/>
  <c r="M19" i="25"/>
  <c r="N19" i="25"/>
  <c r="O19" i="25"/>
  <c r="Q19" i="25"/>
  <c r="R19" i="25"/>
  <c r="S19" i="25"/>
  <c r="T19" i="25"/>
  <c r="U19" i="25"/>
  <c r="V19" i="25"/>
  <c r="W19" i="25"/>
  <c r="X19" i="25"/>
  <c r="Y19" i="25"/>
  <c r="Z19" i="25"/>
  <c r="AA19" i="25"/>
  <c r="AB19" i="25"/>
  <c r="AC19" i="25"/>
  <c r="AD19" i="25"/>
  <c r="AE19" i="25"/>
  <c r="AF19" i="25"/>
  <c r="AG19" i="25"/>
  <c r="AH19" i="25"/>
  <c r="AI19" i="25"/>
  <c r="AJ19" i="25"/>
  <c r="AK19" i="25"/>
  <c r="AL19" i="25"/>
  <c r="AM19" i="25"/>
  <c r="AN19" i="25"/>
  <c r="AO19" i="25"/>
  <c r="AP19" i="25"/>
  <c r="AQ19" i="25"/>
  <c r="AR19" i="25"/>
  <c r="AS19" i="25"/>
  <c r="AT19" i="25"/>
  <c r="AU19" i="25"/>
  <c r="AV19" i="25"/>
  <c r="AW19" i="25"/>
  <c r="AX19" i="25"/>
  <c r="AY19" i="25"/>
  <c r="AZ19" i="25"/>
  <c r="BA19" i="25"/>
  <c r="BB19" i="25"/>
  <c r="BC19" i="25"/>
  <c r="BD19" i="25"/>
  <c r="BE19" i="25"/>
  <c r="BF19" i="25"/>
  <c r="BG19" i="25"/>
  <c r="BH19" i="25"/>
  <c r="BI19" i="25"/>
  <c r="BJ19" i="25"/>
  <c r="BK19" i="25"/>
  <c r="BL19" i="25"/>
  <c r="BM19" i="25"/>
  <c r="BN19" i="25"/>
  <c r="BO19" i="25"/>
  <c r="BP19" i="25"/>
  <c r="BQ19" i="25"/>
  <c r="BR19" i="25"/>
  <c r="BS19" i="25"/>
  <c r="BT19" i="25"/>
  <c r="BU19" i="25"/>
  <c r="BV19" i="25"/>
  <c r="BW19" i="25"/>
  <c r="BX19" i="25"/>
  <c r="BY19" i="25"/>
  <c r="BZ19" i="25"/>
  <c r="CA19" i="25"/>
  <c r="CB19" i="25"/>
  <c r="CC19" i="25"/>
  <c r="CD19" i="25"/>
  <c r="CE19" i="25"/>
  <c r="CF19" i="25"/>
  <c r="CG19" i="25"/>
  <c r="CH19" i="25"/>
  <c r="CI19" i="25"/>
  <c r="CJ19" i="25"/>
  <c r="CK19" i="25"/>
  <c r="CL19" i="25"/>
  <c r="CM19" i="25"/>
  <c r="CN19" i="25"/>
  <c r="CO19" i="25"/>
  <c r="CP19" i="25"/>
  <c r="CQ19" i="25"/>
  <c r="CR19" i="25"/>
  <c r="CS19" i="25"/>
  <c r="CT19" i="25"/>
  <c r="CU19" i="25"/>
  <c r="CV19" i="25"/>
  <c r="CW19" i="25"/>
  <c r="CX19" i="25"/>
  <c r="CY19" i="25"/>
  <c r="CZ19" i="25"/>
  <c r="DA19" i="25"/>
  <c r="DB19" i="25"/>
  <c r="DC19" i="25"/>
  <c r="DD19" i="25"/>
  <c r="DE19" i="25"/>
  <c r="DF19" i="25"/>
  <c r="DG19" i="25"/>
  <c r="DH19" i="25"/>
  <c r="DI19" i="25"/>
  <c r="P57" i="21"/>
  <c r="V57" i="21"/>
  <c r="X57" i="21"/>
  <c r="Z57" i="21"/>
  <c r="AF57" i="21"/>
  <c r="AL57" i="21"/>
  <c r="AN57" i="21"/>
  <c r="AP57" i="21"/>
  <c r="AT57" i="21"/>
  <c r="R57" i="21"/>
  <c r="S57" i="21"/>
  <c r="AD57" i="21"/>
  <c r="AH57" i="21"/>
  <c r="P58" i="21"/>
  <c r="T58" i="21"/>
  <c r="AB58" i="21"/>
  <c r="AF58" i="21"/>
  <c r="AJ58" i="21"/>
  <c r="AK58" i="21"/>
  <c r="AL58" i="21"/>
  <c r="AN58" i="21"/>
  <c r="AR58" i="21"/>
  <c r="N58" i="21"/>
  <c r="X58" i="21"/>
  <c r="L6" i="27" s="1"/>
  <c r="AU57" i="21"/>
  <c r="AU58" i="21"/>
  <c r="AI6" i="27" l="1"/>
  <c r="Z6" i="27"/>
  <c r="AB6" i="27"/>
  <c r="H6" i="27"/>
  <c r="D6" i="27"/>
  <c r="T6" i="27"/>
  <c r="AE57" i="21"/>
  <c r="AM58" i="21"/>
  <c r="AI57" i="21"/>
  <c r="AO58" i="21"/>
  <c r="AG58" i="21"/>
  <c r="Y58" i="21"/>
  <c r="U58" i="21"/>
  <c r="AI58" i="21"/>
  <c r="AA58" i="21"/>
  <c r="V58" i="21"/>
  <c r="W58" i="21"/>
  <c r="AD58" i="21"/>
  <c r="AQ57" i="21"/>
  <c r="W57" i="21"/>
  <c r="AS58" i="21"/>
  <c r="AC58" i="21"/>
  <c r="Q58" i="21"/>
  <c r="AQ58" i="21"/>
  <c r="AE58" i="21"/>
  <c r="AT58" i="21"/>
  <c r="AM57" i="21"/>
  <c r="AA57" i="21"/>
  <c r="AR57" i="21"/>
  <c r="T57" i="21"/>
  <c r="AP58" i="21"/>
  <c r="AH58" i="21"/>
  <c r="AS57" i="21"/>
  <c r="AO57" i="21"/>
  <c r="AK57" i="21"/>
  <c r="AG57" i="21"/>
  <c r="AC57" i="21"/>
  <c r="Y57" i="21"/>
  <c r="U57" i="21"/>
  <c r="AJ57" i="21"/>
  <c r="AB57" i="21"/>
  <c r="Z58" i="21"/>
  <c r="R58" i="21"/>
  <c r="AE6" i="27" l="1"/>
  <c r="O6" i="27"/>
  <c r="E6" i="27"/>
  <c r="I6" i="27"/>
  <c r="M6" i="27"/>
  <c r="U6" i="27"/>
  <c r="AF6" i="27"/>
  <c r="S6" i="27"/>
  <c r="J6" i="27"/>
  <c r="C6" i="27"/>
  <c r="AA6" i="27"/>
  <c r="P6" i="27"/>
  <c r="Q6" i="27"/>
  <c r="X6" i="27"/>
  <c r="F6" i="27"/>
  <c r="AG6" i="27"/>
  <c r="W6" i="27"/>
  <c r="Y6" i="27"/>
  <c r="N6" i="27"/>
  <c r="AH6" i="27"/>
  <c r="G6" i="27"/>
  <c r="R6" i="27"/>
  <c r="V6" i="27"/>
  <c r="K6" i="27"/>
  <c r="AC6" i="27"/>
  <c r="AD6" i="27"/>
  <c r="K47" i="40"/>
  <c r="L47" i="40"/>
  <c r="M47" i="40"/>
  <c r="N47" i="40"/>
  <c r="O47" i="40"/>
  <c r="P47" i="40"/>
  <c r="Q47" i="40"/>
  <c r="R47" i="40"/>
  <c r="S47" i="40"/>
  <c r="T47" i="40"/>
  <c r="U47" i="40"/>
  <c r="V47" i="40"/>
  <c r="W47" i="40"/>
  <c r="X47" i="40"/>
  <c r="Y47" i="40"/>
  <c r="Z47" i="40"/>
  <c r="AA47" i="40"/>
  <c r="AB47" i="40"/>
  <c r="AC47" i="40"/>
  <c r="AD47" i="40"/>
  <c r="AE47" i="40"/>
  <c r="AF47" i="40"/>
  <c r="AG47" i="40"/>
  <c r="AH47" i="40"/>
  <c r="AI47" i="40"/>
  <c r="AJ47" i="40"/>
  <c r="AK47" i="40"/>
  <c r="AL47" i="40"/>
  <c r="AM47" i="40"/>
  <c r="AN47" i="40"/>
  <c r="AO47" i="40"/>
  <c r="AP47" i="40"/>
  <c r="AQ47" i="40"/>
  <c r="AR47" i="40"/>
  <c r="AS47" i="40"/>
  <c r="AT47" i="40"/>
  <c r="AU47" i="40"/>
  <c r="AV47" i="40"/>
  <c r="AW47" i="40"/>
  <c r="AX47" i="40"/>
  <c r="AY47" i="40"/>
  <c r="AZ47" i="40"/>
  <c r="BA47" i="40"/>
  <c r="BB47" i="40"/>
  <c r="BC47" i="40"/>
  <c r="BD47" i="40"/>
  <c r="BE47" i="40"/>
  <c r="BF47" i="40"/>
  <c r="BG47" i="40"/>
  <c r="BH47" i="40"/>
  <c r="BI47" i="40"/>
  <c r="BJ47" i="40"/>
  <c r="BK47" i="40"/>
  <c r="BL47" i="40"/>
  <c r="BM47" i="40"/>
  <c r="BN47" i="40"/>
  <c r="BO47" i="40"/>
  <c r="BP47" i="40"/>
  <c r="BQ47" i="40"/>
  <c r="BR47" i="40"/>
  <c r="BS47" i="40"/>
  <c r="BT47" i="40"/>
  <c r="BU47" i="40"/>
  <c r="BV47" i="40"/>
  <c r="BW47" i="40"/>
  <c r="BX47" i="40"/>
  <c r="BY47" i="40"/>
  <c r="BZ47" i="40"/>
  <c r="CA47" i="40"/>
  <c r="CB47" i="40"/>
  <c r="CC47" i="40"/>
  <c r="CD47" i="40"/>
  <c r="CE47" i="40"/>
  <c r="CF47" i="40"/>
  <c r="CG47" i="40"/>
  <c r="CH47" i="40"/>
  <c r="CI47" i="40"/>
  <c r="CJ47" i="40"/>
  <c r="CK47" i="40"/>
  <c r="CL47" i="40"/>
  <c r="CM47" i="40"/>
  <c r="CN47" i="40"/>
  <c r="CO47" i="40"/>
  <c r="CP47" i="40"/>
  <c r="CQ47" i="40"/>
  <c r="CR47" i="40"/>
  <c r="CS47" i="40"/>
  <c r="CT47" i="40"/>
  <c r="CU47" i="40"/>
  <c r="CV47" i="40"/>
  <c r="CW47" i="40"/>
  <c r="CX47" i="40"/>
  <c r="CY47" i="40"/>
  <c r="CZ47" i="40"/>
  <c r="DA47" i="40"/>
  <c r="DB47" i="40"/>
  <c r="DC47" i="40"/>
  <c r="DD47" i="40"/>
  <c r="DE47" i="40"/>
  <c r="DF47" i="40"/>
  <c r="DG47" i="40"/>
  <c r="DH47" i="40"/>
  <c r="DI47" i="40"/>
  <c r="J48" i="40"/>
  <c r="N54" i="40" s="1"/>
  <c r="K43" i="40"/>
  <c r="L43" i="40"/>
  <c r="M43" i="40"/>
  <c r="N43" i="40"/>
  <c r="O43" i="40"/>
  <c r="P43" i="40"/>
  <c r="Q43" i="40"/>
  <c r="R43" i="40"/>
  <c r="S43" i="40"/>
  <c r="T43" i="40"/>
  <c r="U43" i="40"/>
  <c r="V43" i="40"/>
  <c r="W43" i="40"/>
  <c r="X43" i="40"/>
  <c r="Y43" i="40"/>
  <c r="Z43" i="40"/>
  <c r="AA43" i="40"/>
  <c r="AB43" i="40"/>
  <c r="AC43" i="40"/>
  <c r="AD43" i="40"/>
  <c r="AE43" i="40"/>
  <c r="AF43" i="40"/>
  <c r="AG43" i="40"/>
  <c r="AH43" i="40"/>
  <c r="AI43" i="40"/>
  <c r="AJ43" i="40"/>
  <c r="AK43" i="40"/>
  <c r="AL43" i="40"/>
  <c r="AM43" i="40"/>
  <c r="AN43" i="40"/>
  <c r="AO43" i="40"/>
  <c r="AP43" i="40"/>
  <c r="AQ43" i="40"/>
  <c r="AR43" i="40"/>
  <c r="AS43" i="40"/>
  <c r="AT43" i="40"/>
  <c r="AU43" i="40"/>
  <c r="AV43" i="40"/>
  <c r="AW43" i="40"/>
  <c r="AX43" i="40"/>
  <c r="AY43" i="40"/>
  <c r="AZ43" i="40"/>
  <c r="BA43" i="40"/>
  <c r="BB43" i="40"/>
  <c r="BC43" i="40"/>
  <c r="BD43" i="40"/>
  <c r="BE43" i="40"/>
  <c r="BF43" i="40"/>
  <c r="BG43" i="40"/>
  <c r="BH43" i="40"/>
  <c r="BI43" i="40"/>
  <c r="BJ43" i="40"/>
  <c r="BK43" i="40"/>
  <c r="BL43" i="40"/>
  <c r="BM43" i="40"/>
  <c r="BN43" i="40"/>
  <c r="BO43" i="40"/>
  <c r="BP43" i="40"/>
  <c r="BQ43" i="40"/>
  <c r="BR43" i="40"/>
  <c r="BS43" i="40"/>
  <c r="BT43" i="40"/>
  <c r="BU43" i="40"/>
  <c r="BV43" i="40"/>
  <c r="BW43" i="40"/>
  <c r="BX43" i="40"/>
  <c r="BY43" i="40"/>
  <c r="BZ43" i="40"/>
  <c r="CA43" i="40"/>
  <c r="CB43" i="40"/>
  <c r="CC43" i="40"/>
  <c r="CD43" i="40"/>
  <c r="CE43" i="40"/>
  <c r="CF43" i="40"/>
  <c r="CG43" i="40"/>
  <c r="CH43" i="40"/>
  <c r="CI43" i="40"/>
  <c r="CJ43" i="40"/>
  <c r="CK43" i="40"/>
  <c r="CL43" i="40"/>
  <c r="CM43" i="40"/>
  <c r="CN43" i="40"/>
  <c r="CO43" i="40"/>
  <c r="CP43" i="40"/>
  <c r="CQ43" i="40"/>
  <c r="CR43" i="40"/>
  <c r="CS43" i="40"/>
  <c r="CT43" i="40"/>
  <c r="CU43" i="40"/>
  <c r="CV43" i="40"/>
  <c r="CW43" i="40"/>
  <c r="CX43" i="40"/>
  <c r="CY43" i="40"/>
  <c r="CZ43" i="40"/>
  <c r="DA43" i="40"/>
  <c r="DB43" i="40"/>
  <c r="DC43" i="40"/>
  <c r="DD43" i="40"/>
  <c r="DE43" i="40"/>
  <c r="DF43" i="40"/>
  <c r="DG43" i="40"/>
  <c r="DH43" i="40"/>
  <c r="DI43" i="40"/>
  <c r="K26" i="20"/>
  <c r="L26" i="20"/>
  <c r="M26" i="20"/>
  <c r="O26" i="20"/>
  <c r="P26" i="20"/>
  <c r="Q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G22" i="20"/>
  <c r="K22" i="20"/>
  <c r="L22" i="20"/>
  <c r="M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H22" i="20"/>
  <c r="DI22" i="20"/>
  <c r="J27" i="20" l="1"/>
  <c r="BA24" i="31"/>
  <c r="L24" i="31"/>
  <c r="BA24" i="27"/>
  <c r="DF48" i="40"/>
  <c r="BL54" i="40" s="1"/>
  <c r="L48" i="40"/>
  <c r="O54" i="40" s="1"/>
  <c r="T48" i="40"/>
  <c r="S54" i="40" s="1"/>
  <c r="AB48" i="40"/>
  <c r="W54" i="40" s="1"/>
  <c r="AD48" i="40"/>
  <c r="X54" i="40" s="1"/>
  <c r="L24" i="27" s="1"/>
  <c r="AH48" i="40"/>
  <c r="Z54" i="40" s="1"/>
  <c r="AL48" i="40"/>
  <c r="AB54" i="40" s="1"/>
  <c r="AZ48" i="40"/>
  <c r="AI54" i="40" s="1"/>
  <c r="BD48" i="40"/>
  <c r="AK54" i="40" s="1"/>
  <c r="BV48" i="40"/>
  <c r="AT54" i="40" s="1"/>
  <c r="CD48" i="40"/>
  <c r="AX54" i="40" s="1"/>
  <c r="CL48" i="40"/>
  <c r="BB54" i="40" s="1"/>
  <c r="CN48" i="40"/>
  <c r="BC54" i="40" s="1"/>
  <c r="CP48" i="40"/>
  <c r="BD54" i="40" s="1"/>
  <c r="AR24" i="27" s="1"/>
  <c r="CT48" i="40"/>
  <c r="BF54" i="40" s="1"/>
  <c r="CZ48" i="40"/>
  <c r="BI54" i="40" s="1"/>
  <c r="DB48" i="40"/>
  <c r="BJ54" i="40" s="1"/>
  <c r="DD48" i="40"/>
  <c r="BK54" i="40" s="1"/>
  <c r="J44" i="40"/>
  <c r="N53" i="40" s="1"/>
  <c r="L44" i="40"/>
  <c r="O53" i="40" s="1"/>
  <c r="N44" i="40"/>
  <c r="P53" i="40" s="1"/>
  <c r="D24" i="31" s="1"/>
  <c r="R44" i="40"/>
  <c r="R53" i="40" s="1"/>
  <c r="F24" i="31" s="1"/>
  <c r="V44" i="40"/>
  <c r="T53" i="40" s="1"/>
  <c r="Z44" i="40"/>
  <c r="V53" i="40" s="1"/>
  <c r="AD44" i="40"/>
  <c r="X53" i="40" s="1"/>
  <c r="AH44" i="40"/>
  <c r="Z53" i="40" s="1"/>
  <c r="AJ44" i="40"/>
  <c r="AA53" i="40" s="1"/>
  <c r="AP44" i="40"/>
  <c r="AD53" i="40" s="1"/>
  <c r="BF44" i="40"/>
  <c r="AL53" i="40" s="1"/>
  <c r="BX44" i="40"/>
  <c r="AU53" i="40" s="1"/>
  <c r="CF44" i="40"/>
  <c r="AY53" i="40" s="1"/>
  <c r="CH44" i="40"/>
  <c r="AZ53" i="40" s="1"/>
  <c r="CN44" i="40"/>
  <c r="BC53" i="40" s="1"/>
  <c r="CP44" i="40"/>
  <c r="BD53" i="40" s="1"/>
  <c r="CV44" i="40"/>
  <c r="BG53" i="40" s="1"/>
  <c r="DB44" i="40"/>
  <c r="BJ53" i="40" s="1"/>
  <c r="DD44" i="40"/>
  <c r="BK53" i="40" s="1"/>
  <c r="BM54" i="40"/>
  <c r="BM53" i="40"/>
  <c r="BF48" i="40"/>
  <c r="AL54" i="40" s="1"/>
  <c r="AR48" i="40"/>
  <c r="AE54" i="40" s="1"/>
  <c r="Z48" i="40"/>
  <c r="V54" i="40" s="1"/>
  <c r="CH48" i="40"/>
  <c r="AZ54" i="40" s="1"/>
  <c r="AN24" i="27" s="1"/>
  <c r="CF48" i="40"/>
  <c r="AY54" i="40" s="1"/>
  <c r="BB48" i="40"/>
  <c r="AJ54" i="40" s="1"/>
  <c r="AJ48" i="40"/>
  <c r="AA54" i="40" s="1"/>
  <c r="R48" i="40"/>
  <c r="R54" i="40" s="1"/>
  <c r="N48" i="40"/>
  <c r="P54" i="40" s="1"/>
  <c r="AR44" i="40"/>
  <c r="AE53" i="40" s="1"/>
  <c r="AB44" i="40"/>
  <c r="W53" i="40" s="1"/>
  <c r="BZ44" i="40"/>
  <c r="AV53" i="40" s="1"/>
  <c r="AZ44" i="40"/>
  <c r="AI53" i="40" s="1"/>
  <c r="AX44" i="40"/>
  <c r="AH53" i="40" s="1"/>
  <c r="AV44" i="40"/>
  <c r="AG53" i="40" s="1"/>
  <c r="T44" i="40"/>
  <c r="S53" i="40" s="1"/>
  <c r="AM24" i="27" l="1"/>
  <c r="AM24" i="31"/>
  <c r="AR24" i="31"/>
  <c r="G24" i="31"/>
  <c r="D24" i="27"/>
  <c r="G24" i="27"/>
  <c r="AB50" i="31"/>
  <c r="AX24" i="27"/>
  <c r="AT24" i="31"/>
  <c r="AT24" i="27"/>
  <c r="F24" i="27"/>
  <c r="AW24" i="31"/>
  <c r="AW24" i="27"/>
  <c r="AV48" i="40"/>
  <c r="AG54" i="40" s="1"/>
  <c r="AN48" i="40"/>
  <c r="AC54" i="40" s="1"/>
  <c r="T50" i="31" s="1"/>
  <c r="AF48" i="40"/>
  <c r="Y54" i="40" s="1"/>
  <c r="S50" i="31" s="1"/>
  <c r="X48" i="40"/>
  <c r="U54" i="40" s="1"/>
  <c r="AZ24" i="27"/>
  <c r="AZ24" i="31"/>
  <c r="Z24" i="27"/>
  <c r="CT44" i="40"/>
  <c r="BF53" i="40" s="1"/>
  <c r="CD44" i="40"/>
  <c r="AX53" i="40" s="1"/>
  <c r="AL24" i="27" s="1"/>
  <c r="BV44" i="40"/>
  <c r="AT53" i="40" s="1"/>
  <c r="AH24" i="27" s="1"/>
  <c r="X24" i="31"/>
  <c r="X24" i="27"/>
  <c r="K24" i="31"/>
  <c r="K24" i="27"/>
  <c r="W24" i="31"/>
  <c r="W24" i="27"/>
  <c r="C24" i="31"/>
  <c r="C24" i="27"/>
  <c r="AX24" i="31"/>
  <c r="O24" i="31"/>
  <c r="O24" i="27"/>
  <c r="AY24" i="27"/>
  <c r="AY24" i="31"/>
  <c r="AQ24" i="27"/>
  <c r="AQ24" i="31"/>
  <c r="N24" i="27"/>
  <c r="N24" i="31"/>
  <c r="S24" i="31"/>
  <c r="S24" i="27"/>
  <c r="J24" i="27"/>
  <c r="AF44" i="40"/>
  <c r="Y53" i="40" s="1"/>
  <c r="P44" i="40"/>
  <c r="Q53" i="40" s="1"/>
  <c r="CR48" i="40"/>
  <c r="BE54" i="40" s="1"/>
  <c r="CB48" i="40"/>
  <c r="AW54" i="40" s="1"/>
  <c r="AT48" i="40"/>
  <c r="AF54" i="40" s="1"/>
  <c r="DF44" i="40"/>
  <c r="BL53" i="40" s="1"/>
  <c r="J24" i="31"/>
  <c r="Z24" i="31"/>
  <c r="AN24" i="31"/>
  <c r="AX48" i="40"/>
  <c r="AH54" i="40" s="1"/>
  <c r="AP48" i="40"/>
  <c r="AD54" i="40" s="1"/>
  <c r="P48" i="40"/>
  <c r="Q54" i="40" s="1"/>
  <c r="CL44" i="40"/>
  <c r="BB53" i="40" s="1"/>
  <c r="AP24" i="27" s="1"/>
  <c r="BD44" i="40"/>
  <c r="AK53" i="40" s="1"/>
  <c r="Y24" i="31" s="1"/>
  <c r="AN44" i="40"/>
  <c r="AC53" i="40" s="1"/>
  <c r="X44" i="40"/>
  <c r="U53" i="40" s="1"/>
  <c r="CJ48" i="40"/>
  <c r="BA54" i="40" s="1"/>
  <c r="BT48" i="40"/>
  <c r="AS54" i="40" s="1"/>
  <c r="AG24" i="27" s="1"/>
  <c r="V48" i="40"/>
  <c r="T54" i="40" s="1"/>
  <c r="CZ44" i="40"/>
  <c r="BI53" i="40" s="1"/>
  <c r="CR44" i="40"/>
  <c r="BE53" i="40" s="1"/>
  <c r="CJ44" i="40"/>
  <c r="BA53" i="40" s="1"/>
  <c r="CB44" i="40"/>
  <c r="AW53" i="40" s="1"/>
  <c r="BT44" i="40"/>
  <c r="AS53" i="40" s="1"/>
  <c r="BB44" i="40"/>
  <c r="AJ53" i="40" s="1"/>
  <c r="AT44" i="40"/>
  <c r="AF53" i="40" s="1"/>
  <c r="AL44" i="40"/>
  <c r="AB53" i="40" s="1"/>
  <c r="P24" i="27" s="1"/>
  <c r="CX48" i="40"/>
  <c r="BH54" i="40" s="1"/>
  <c r="BZ48" i="40"/>
  <c r="AV54" i="40" s="1"/>
  <c r="CX44" i="40"/>
  <c r="BH53" i="40" s="1"/>
  <c r="CV48" i="40"/>
  <c r="BG54" i="40" s="1"/>
  <c r="BX48" i="40"/>
  <c r="AU54" i="40" s="1"/>
  <c r="BR44" i="40"/>
  <c r="AR53" i="40" s="1"/>
  <c r="BR48" i="40"/>
  <c r="AR54" i="40" s="1"/>
  <c r="AF24" i="27" s="1"/>
  <c r="BH44" i="40"/>
  <c r="AM53" i="40" s="1"/>
  <c r="BH48" i="40"/>
  <c r="AM54" i="40" s="1"/>
  <c r="V50" i="31" s="1"/>
  <c r="BJ48" i="40"/>
  <c r="AN54" i="40" s="1"/>
  <c r="AB24" i="27" s="1"/>
  <c r="BP44" i="40"/>
  <c r="AQ53" i="40" s="1"/>
  <c r="BP48" i="40"/>
  <c r="AQ54" i="40" s="1"/>
  <c r="AE24" i="31" s="1"/>
  <c r="BL44" i="40"/>
  <c r="AO53" i="40" s="1"/>
  <c r="BL48" i="40"/>
  <c r="AO54" i="40" s="1"/>
  <c r="BJ44" i="40"/>
  <c r="AN53" i="40" s="1"/>
  <c r="B24" i="31"/>
  <c r="B24" i="27"/>
  <c r="BN44" i="40"/>
  <c r="AP53" i="40" s="1"/>
  <c r="BN48" i="40"/>
  <c r="AP54" i="40" s="1"/>
  <c r="AP24" i="31" l="1"/>
  <c r="AL24" i="31"/>
  <c r="AH24" i="31"/>
  <c r="M50" i="31"/>
  <c r="M75" i="31" s="1"/>
  <c r="AK24" i="31"/>
  <c r="Y50" i="31"/>
  <c r="AK24" i="27"/>
  <c r="Y24" i="27"/>
  <c r="B50" i="31"/>
  <c r="AI24" i="27"/>
  <c r="AI24" i="31"/>
  <c r="I24" i="31"/>
  <c r="I24" i="27"/>
  <c r="AU24" i="31"/>
  <c r="AU24" i="27"/>
  <c r="M24" i="27"/>
  <c r="M24" i="31"/>
  <c r="D50" i="31" s="1"/>
  <c r="D75" i="31" s="1"/>
  <c r="AA50" i="31"/>
  <c r="Q24" i="31"/>
  <c r="Q24" i="27"/>
  <c r="AJ24" i="27"/>
  <c r="AJ24" i="31"/>
  <c r="T24" i="27"/>
  <c r="U50" i="31"/>
  <c r="T24" i="31"/>
  <c r="U24" i="27"/>
  <c r="U24" i="31"/>
  <c r="AV24" i="27"/>
  <c r="AV24" i="31"/>
  <c r="E24" i="27"/>
  <c r="E24" i="31"/>
  <c r="H24" i="31"/>
  <c r="H24" i="27"/>
  <c r="R24" i="27"/>
  <c r="R24" i="31"/>
  <c r="AS24" i="31"/>
  <c r="AS24" i="27"/>
  <c r="X50" i="31"/>
  <c r="AG24" i="31"/>
  <c r="V24" i="27"/>
  <c r="V24" i="31"/>
  <c r="R50" i="31"/>
  <c r="Q50" i="31"/>
  <c r="AC24" i="27"/>
  <c r="Z50" i="31"/>
  <c r="AO24" i="31"/>
  <c r="AO24" i="27"/>
  <c r="P24" i="31"/>
  <c r="AF24" i="31"/>
  <c r="AA24" i="27"/>
  <c r="AA24" i="31"/>
  <c r="G50" i="31" s="1"/>
  <c r="G75" i="31" s="1"/>
  <c r="AE24" i="27"/>
  <c r="AB24" i="31"/>
  <c r="AC24" i="31"/>
  <c r="AD24" i="27"/>
  <c r="W50" i="31"/>
  <c r="AD24" i="31"/>
  <c r="J50" i="31" l="1"/>
  <c r="J75" i="31" s="1"/>
  <c r="B75" i="31"/>
  <c r="C50" i="31"/>
  <c r="C75" i="31" s="1"/>
  <c r="K50" i="31"/>
  <c r="K75" i="31" s="1"/>
  <c r="L50" i="31"/>
  <c r="L75" i="31" s="1"/>
  <c r="E50" i="31"/>
  <c r="E75" i="31" s="1"/>
  <c r="F50" i="31"/>
  <c r="F75" i="31" s="1"/>
  <c r="I50" i="31"/>
  <c r="I75" i="31" s="1"/>
  <c r="H50" i="31"/>
  <c r="H75" i="31" s="1"/>
  <c r="BB24" i="31"/>
  <c r="K56" i="29" l="1"/>
  <c r="L56" i="29"/>
  <c r="M56" i="29"/>
  <c r="N56" i="29"/>
  <c r="P56" i="29"/>
  <c r="Q56" i="29"/>
  <c r="R56" i="29"/>
  <c r="S56" i="29"/>
  <c r="T56" i="29"/>
  <c r="U56" i="29"/>
  <c r="W56" i="29"/>
  <c r="X56" i="29"/>
  <c r="Y56" i="29"/>
  <c r="Z56" i="29"/>
  <c r="AA56" i="29"/>
  <c r="AB56" i="29"/>
  <c r="AC56" i="29"/>
  <c r="AD56" i="29"/>
  <c r="AE56" i="29"/>
  <c r="AF56" i="29"/>
  <c r="AG56" i="29"/>
  <c r="AH56" i="29"/>
  <c r="AI56" i="29"/>
  <c r="AJ56" i="29"/>
  <c r="AK56" i="29"/>
  <c r="AL56" i="29"/>
  <c r="AM56" i="29"/>
  <c r="AN56" i="29"/>
  <c r="AO56" i="29"/>
  <c r="AP56" i="29"/>
  <c r="AQ56" i="29"/>
  <c r="AR56" i="29"/>
  <c r="AS56" i="29"/>
  <c r="AT56" i="29"/>
  <c r="AU56" i="29"/>
  <c r="AV56" i="29"/>
  <c r="AW56" i="29"/>
  <c r="AX56" i="29"/>
  <c r="AY56" i="29"/>
  <c r="AZ56" i="29"/>
  <c r="BA56" i="29"/>
  <c r="BB56" i="29"/>
  <c r="BC56" i="29"/>
  <c r="BD56" i="29"/>
  <c r="BE56" i="29"/>
  <c r="L60" i="29"/>
  <c r="M60" i="29"/>
  <c r="N60" i="29"/>
  <c r="O60" i="29"/>
  <c r="P60" i="29"/>
  <c r="Q60" i="29"/>
  <c r="R60" i="29"/>
  <c r="S60" i="29"/>
  <c r="T60" i="29"/>
  <c r="U60" i="29"/>
  <c r="V60" i="29"/>
  <c r="W60" i="29"/>
  <c r="Y60" i="29"/>
  <c r="Z60" i="29"/>
  <c r="AA60" i="29"/>
  <c r="AB60" i="29"/>
  <c r="AC60" i="29"/>
  <c r="AD60" i="29"/>
  <c r="AE60" i="29"/>
  <c r="AF60" i="29"/>
  <c r="AG60" i="29"/>
  <c r="AH60" i="29"/>
  <c r="AI60" i="29"/>
  <c r="AJ60" i="29"/>
  <c r="AK60" i="29"/>
  <c r="AL60" i="29"/>
  <c r="AM60" i="29"/>
  <c r="AN60" i="29"/>
  <c r="AO60" i="29"/>
  <c r="AP60" i="29"/>
  <c r="AQ60" i="29"/>
  <c r="AR60" i="29"/>
  <c r="AS60" i="29"/>
  <c r="AT60" i="29"/>
  <c r="AU60" i="29"/>
  <c r="AV60" i="29"/>
  <c r="AW60" i="29"/>
  <c r="AX60" i="29"/>
  <c r="AY60" i="29"/>
  <c r="AZ60" i="29"/>
  <c r="BA60" i="29"/>
  <c r="BB60" i="29"/>
  <c r="BC60" i="29"/>
  <c r="BD60" i="29"/>
  <c r="BE60" i="29"/>
  <c r="AZ57" i="29" l="1"/>
  <c r="AI66" i="29" s="1"/>
  <c r="AR57" i="29"/>
  <c r="AE66" i="29" s="1"/>
  <c r="AJ57" i="29"/>
  <c r="AA66" i="29" s="1"/>
  <c r="AB57" i="29"/>
  <c r="W66" i="29" s="1"/>
  <c r="T57" i="29"/>
  <c r="S66" i="29" s="1"/>
  <c r="L57" i="29"/>
  <c r="O66" i="29" s="1"/>
  <c r="AH57" i="29"/>
  <c r="Z66" i="29" s="1"/>
  <c r="BB57" i="29"/>
  <c r="AJ66" i="29" s="1"/>
  <c r="BD61" i="29"/>
  <c r="AK67" i="29" s="1"/>
  <c r="AR61" i="29"/>
  <c r="AE67" i="29" s="1"/>
  <c r="AJ61" i="29"/>
  <c r="AA67" i="29" s="1"/>
  <c r="W67" i="29"/>
  <c r="S67" i="29"/>
  <c r="L61" i="29"/>
  <c r="O67" i="29" s="1"/>
  <c r="AP57" i="29"/>
  <c r="AD66" i="29" s="1"/>
  <c r="AX57" i="29"/>
  <c r="AH66" i="29" s="1"/>
  <c r="Z57" i="29"/>
  <c r="V66" i="29" s="1"/>
  <c r="AX61" i="29"/>
  <c r="AH67" i="29" s="1"/>
  <c r="AP61" i="29"/>
  <c r="AD67" i="29" s="1"/>
  <c r="AH61" i="29"/>
  <c r="Z67" i="29" s="1"/>
  <c r="Z61" i="29"/>
  <c r="V67" i="29" s="1"/>
  <c r="R61" i="29"/>
  <c r="R67" i="29" s="1"/>
  <c r="BB61" i="29"/>
  <c r="AJ67" i="29" s="1"/>
  <c r="AZ61" i="29"/>
  <c r="AI67" i="29" s="1"/>
  <c r="R57" i="29"/>
  <c r="R66" i="29" s="1"/>
  <c r="AL61" i="29"/>
  <c r="AB67" i="29" s="1"/>
  <c r="BD57" i="29"/>
  <c r="AK66" i="29" s="1"/>
  <c r="AN57" i="29"/>
  <c r="AC66" i="29" s="1"/>
  <c r="X57" i="29"/>
  <c r="U66" i="29" s="1"/>
  <c r="T66" i="29"/>
  <c r="V61" i="29"/>
  <c r="T67" i="29" s="1"/>
  <c r="AN61" i="29"/>
  <c r="AC67" i="29" s="1"/>
  <c r="X61" i="29"/>
  <c r="U67" i="29" s="1"/>
  <c r="AL57" i="29"/>
  <c r="AB66" i="29" s="1"/>
  <c r="AV57" i="29"/>
  <c r="AG66" i="29" s="1"/>
  <c r="Y66" i="29"/>
  <c r="AF61" i="29"/>
  <c r="Y67" i="29" s="1"/>
  <c r="AD61" i="29"/>
  <c r="X67" i="29" s="1"/>
  <c r="AV61" i="29"/>
  <c r="AG67" i="29" s="1"/>
  <c r="AT57" i="29"/>
  <c r="AF66" i="29" s="1"/>
  <c r="AD57" i="29"/>
  <c r="X66" i="29" s="1"/>
  <c r="P61" i="29"/>
  <c r="Q67" i="29" s="1"/>
  <c r="N57" i="29"/>
  <c r="P66" i="29" s="1"/>
  <c r="AT61" i="29"/>
  <c r="AF67" i="29" s="1"/>
  <c r="AT3" i="31"/>
  <c r="AL3" i="31"/>
  <c r="K15" i="32"/>
  <c r="L15" i="32"/>
  <c r="M15" i="32"/>
  <c r="N15" i="32"/>
  <c r="O15" i="32"/>
  <c r="P15" i="32"/>
  <c r="Q15" i="32"/>
  <c r="R15" i="32"/>
  <c r="S15" i="32"/>
  <c r="T15" i="32"/>
  <c r="U15" i="32"/>
  <c r="V15" i="32"/>
  <c r="W15" i="32"/>
  <c r="X15" i="32"/>
  <c r="Y15" i="32"/>
  <c r="Z15" i="32"/>
  <c r="AA15" i="32"/>
  <c r="AB15" i="32"/>
  <c r="AC15" i="32"/>
  <c r="AD15" i="32"/>
  <c r="AE15" i="32"/>
  <c r="AF15" i="32"/>
  <c r="AG15" i="32"/>
  <c r="AF16" i="32" s="1"/>
  <c r="Y22" i="32" s="1"/>
  <c r="M3" i="27" s="1"/>
  <c r="AH15" i="32"/>
  <c r="AI15" i="32"/>
  <c r="AJ15" i="32"/>
  <c r="AK15" i="32"/>
  <c r="AL15" i="32"/>
  <c r="AM15" i="32"/>
  <c r="AN15" i="32"/>
  <c r="AO15" i="32"/>
  <c r="AP15" i="32"/>
  <c r="AQ15" i="32"/>
  <c r="AR15" i="32"/>
  <c r="AS15" i="32"/>
  <c r="AT15" i="32"/>
  <c r="AU15" i="32"/>
  <c r="AV15" i="32"/>
  <c r="AW15" i="32"/>
  <c r="AX15" i="32"/>
  <c r="AY15" i="32"/>
  <c r="AZ15" i="32"/>
  <c r="BA15" i="32"/>
  <c r="BB15" i="32"/>
  <c r="BC15" i="32"/>
  <c r="BD15" i="32"/>
  <c r="BE15" i="32"/>
  <c r="BF15" i="32"/>
  <c r="BG15" i="32"/>
  <c r="BH15" i="32"/>
  <c r="BI15" i="32"/>
  <c r="BJ15" i="32"/>
  <c r="BK15" i="32"/>
  <c r="BL15" i="32"/>
  <c r="BM15" i="32"/>
  <c r="BN15" i="32"/>
  <c r="BO15" i="32"/>
  <c r="BP15" i="32"/>
  <c r="BQ15" i="32"/>
  <c r="BR15" i="32"/>
  <c r="BS15" i="32"/>
  <c r="BT15" i="32"/>
  <c r="BU15" i="32"/>
  <c r="BV15" i="32"/>
  <c r="BV16" i="32" s="1"/>
  <c r="AT22" i="32" s="1"/>
  <c r="BW15" i="32"/>
  <c r="BX15" i="32"/>
  <c r="BY15" i="32"/>
  <c r="BZ15" i="32"/>
  <c r="CA15" i="32"/>
  <c r="CB15" i="32"/>
  <c r="CC15" i="32"/>
  <c r="CD15" i="32"/>
  <c r="CD16" i="32" s="1"/>
  <c r="AX22" i="32" s="1"/>
  <c r="CE15" i="32"/>
  <c r="CF15" i="32"/>
  <c r="CG15" i="32"/>
  <c r="CH15" i="32"/>
  <c r="CI15" i="32"/>
  <c r="CJ15" i="32"/>
  <c r="CK15" i="32"/>
  <c r="CL15" i="32"/>
  <c r="CM15" i="32"/>
  <c r="CN15" i="32"/>
  <c r="CO15" i="32"/>
  <c r="CN16" i="32" s="1"/>
  <c r="BC22" i="32" s="1"/>
  <c r="CP15" i="32"/>
  <c r="CQ15" i="32"/>
  <c r="CR15" i="32"/>
  <c r="CS15" i="32"/>
  <c r="CR16" i="32" s="1"/>
  <c r="BE22" i="32" s="1"/>
  <c r="AS3" i="31" s="1"/>
  <c r="CT15" i="32"/>
  <c r="CT16" i="32" s="1"/>
  <c r="BF22" i="32" s="1"/>
  <c r="CU15" i="32"/>
  <c r="CV15" i="32"/>
  <c r="CW15" i="32"/>
  <c r="CX15" i="32"/>
  <c r="CY15" i="32"/>
  <c r="CZ15" i="32"/>
  <c r="DA15" i="32"/>
  <c r="DB15" i="32"/>
  <c r="DB16" i="32" s="1"/>
  <c r="BJ22" i="32" s="1"/>
  <c r="DC15" i="32"/>
  <c r="DD15" i="32"/>
  <c r="DD16" i="32" s="1"/>
  <c r="BK22" i="32" s="1"/>
  <c r="DE15" i="32"/>
  <c r="DF15" i="32"/>
  <c r="DG15" i="32"/>
  <c r="DH15" i="32"/>
  <c r="DI15" i="32"/>
  <c r="K11" i="32"/>
  <c r="L11" i="32"/>
  <c r="M11" i="32"/>
  <c r="N11" i="32"/>
  <c r="O11" i="32"/>
  <c r="P11" i="32"/>
  <c r="Q11" i="32"/>
  <c r="R11" i="32"/>
  <c r="S11" i="32"/>
  <c r="U11" i="32"/>
  <c r="V11" i="32"/>
  <c r="W11" i="32"/>
  <c r="X11" i="32"/>
  <c r="Y11" i="32"/>
  <c r="Z11" i="32"/>
  <c r="AA11" i="32"/>
  <c r="AB11" i="32"/>
  <c r="AC11" i="32"/>
  <c r="AD11" i="32"/>
  <c r="AE11" i="32"/>
  <c r="AF11" i="32"/>
  <c r="AG11" i="32"/>
  <c r="AH11" i="32"/>
  <c r="AI11" i="32"/>
  <c r="AJ11" i="32"/>
  <c r="AK11" i="32"/>
  <c r="AL11" i="32"/>
  <c r="AM11" i="32"/>
  <c r="AN11" i="32"/>
  <c r="AO11" i="32"/>
  <c r="AP11" i="32"/>
  <c r="AQ11" i="32"/>
  <c r="AR11" i="32"/>
  <c r="AS11" i="32"/>
  <c r="AT11" i="32"/>
  <c r="AU11" i="32"/>
  <c r="AV11" i="32"/>
  <c r="AW11" i="32"/>
  <c r="AX11" i="32"/>
  <c r="AY11" i="32"/>
  <c r="AZ11" i="32"/>
  <c r="BA11" i="32"/>
  <c r="BB11" i="32"/>
  <c r="BC11" i="32"/>
  <c r="BD11" i="32"/>
  <c r="BE11" i="32"/>
  <c r="BF11" i="32"/>
  <c r="BG11" i="32"/>
  <c r="BH11" i="32"/>
  <c r="BI11" i="32"/>
  <c r="BJ11" i="32"/>
  <c r="BK11" i="32"/>
  <c r="BL11" i="32"/>
  <c r="BM11" i="32"/>
  <c r="BN11" i="32"/>
  <c r="BO11" i="32"/>
  <c r="BP11" i="32"/>
  <c r="BQ11" i="32"/>
  <c r="BR11" i="32"/>
  <c r="BS11" i="32"/>
  <c r="BT11" i="32"/>
  <c r="BU11" i="32"/>
  <c r="BV11" i="32"/>
  <c r="BV12" i="32" s="1"/>
  <c r="AT21" i="32" s="1"/>
  <c r="BW11" i="32"/>
  <c r="BX11" i="32"/>
  <c r="BY11" i="32"/>
  <c r="BZ11" i="32"/>
  <c r="BZ12" i="32" s="1"/>
  <c r="AV21" i="32" s="1"/>
  <c r="CA11" i="32"/>
  <c r="CB11" i="32"/>
  <c r="CC11" i="32"/>
  <c r="CD11" i="32"/>
  <c r="CE11" i="32"/>
  <c r="CF11" i="32"/>
  <c r="CG11" i="32"/>
  <c r="CH11" i="32"/>
  <c r="CI11" i="32"/>
  <c r="CH12" i="32" s="1"/>
  <c r="AZ21" i="32" s="1"/>
  <c r="CJ11" i="32"/>
  <c r="CK11" i="32"/>
  <c r="CL11" i="32"/>
  <c r="CL12" i="32" s="1"/>
  <c r="BB21" i="32" s="1"/>
  <c r="CM11" i="32"/>
  <c r="CN11" i="32"/>
  <c r="CO11" i="32"/>
  <c r="CP11" i="32"/>
  <c r="CQ11" i="32"/>
  <c r="CR11" i="32"/>
  <c r="CS11" i="32"/>
  <c r="CT11" i="32"/>
  <c r="CT12" i="32" s="1"/>
  <c r="BF21" i="32" s="1"/>
  <c r="CU11" i="32"/>
  <c r="CV11" i="32"/>
  <c r="CW11" i="32"/>
  <c r="CX11" i="32"/>
  <c r="CY11" i="32"/>
  <c r="CZ11" i="32"/>
  <c r="DA11" i="32"/>
  <c r="CZ12" i="32" s="1"/>
  <c r="BI21" i="32" s="1"/>
  <c r="DB11" i="32"/>
  <c r="DB12" i="32" s="1"/>
  <c r="BJ21" i="32" s="1"/>
  <c r="DC11" i="32"/>
  <c r="DD11" i="32"/>
  <c r="DE11" i="32"/>
  <c r="DF11" i="32"/>
  <c r="DG11" i="32"/>
  <c r="DH11" i="32"/>
  <c r="DI11" i="32"/>
  <c r="DH12" i="32" s="1"/>
  <c r="BM21" i="32" s="1"/>
  <c r="CV16" i="32"/>
  <c r="BG22" i="32" s="1"/>
  <c r="CF16" i="32"/>
  <c r="AY22" i="32" s="1"/>
  <c r="AM3" i="31" s="1"/>
  <c r="CL16" i="32"/>
  <c r="BB22" i="32" s="1"/>
  <c r="BX16" i="32"/>
  <c r="AU22" i="32" s="1"/>
  <c r="AI3" i="31" s="1"/>
  <c r="BR12" i="32"/>
  <c r="AR21" i="32" s="1"/>
  <c r="DD12" i="32"/>
  <c r="BK21" i="32" s="1"/>
  <c r="CN12" i="32"/>
  <c r="BC21" i="32" s="1"/>
  <c r="CF12" i="32"/>
  <c r="AY21" i="32" s="1"/>
  <c r="CD12" i="32"/>
  <c r="AX21" i="32" s="1"/>
  <c r="BX12" i="32"/>
  <c r="AU21" i="32" s="1"/>
  <c r="AQ3" i="27" l="1"/>
  <c r="AQ3" i="31"/>
  <c r="AY3" i="27"/>
  <c r="AY3" i="31"/>
  <c r="AA29" i="31"/>
  <c r="AU3" i="27"/>
  <c r="DH16" i="32"/>
  <c r="BM22" i="32" s="1"/>
  <c r="CZ16" i="32"/>
  <c r="BI22" i="32" s="1"/>
  <c r="CJ16" i="32"/>
  <c r="BA22" i="32" s="1"/>
  <c r="CB16" i="32"/>
  <c r="AW22" i="32" s="1"/>
  <c r="CR12" i="32"/>
  <c r="BE21" i="32" s="1"/>
  <c r="CJ12" i="32"/>
  <c r="BA21" i="32" s="1"/>
  <c r="CB12" i="32"/>
  <c r="AW21" i="32" s="1"/>
  <c r="AI3" i="27"/>
  <c r="CX12" i="32"/>
  <c r="BH21" i="32" s="1"/>
  <c r="AR16" i="32"/>
  <c r="AE22" i="32" s="1"/>
  <c r="S3" i="27" s="1"/>
  <c r="AP3" i="27"/>
  <c r="DF12" i="32"/>
  <c r="BL21" i="32" s="1"/>
  <c r="CP12" i="32"/>
  <c r="BD21" i="32" s="1"/>
  <c r="AU3" i="31"/>
  <c r="CV12" i="32"/>
  <c r="BG21" i="32" s="1"/>
  <c r="AB12" i="32"/>
  <c r="W21" i="32" s="1"/>
  <c r="L12" i="32"/>
  <c r="O21" i="32" s="1"/>
  <c r="Z16" i="32"/>
  <c r="V22" i="32" s="1"/>
  <c r="AS3" i="27"/>
  <c r="AM3" i="27"/>
  <c r="AP12" i="32"/>
  <c r="AD21" i="32" s="1"/>
  <c r="AH12" i="32"/>
  <c r="Z21" i="32" s="1"/>
  <c r="Z12" i="32"/>
  <c r="V21" i="32" s="1"/>
  <c r="AX3" i="27"/>
  <c r="AT3" i="27"/>
  <c r="AL3" i="27"/>
  <c r="AH3" i="27"/>
  <c r="AH3" i="31"/>
  <c r="AP3" i="31"/>
  <c r="AX3" i="31"/>
  <c r="AL12" i="32"/>
  <c r="AB21" i="32" s="1"/>
  <c r="X12" i="32"/>
  <c r="U21" i="32" s="1"/>
  <c r="S3" i="31"/>
  <c r="BT12" i="32"/>
  <c r="AS21" i="32" s="1"/>
  <c r="AF12" i="32"/>
  <c r="Y21" i="32" s="1"/>
  <c r="BT16" i="32"/>
  <c r="AS22" i="32" s="1"/>
  <c r="AT12" i="32"/>
  <c r="AF21" i="32" s="1"/>
  <c r="AD12" i="32"/>
  <c r="X21" i="32" s="1"/>
  <c r="V12" i="32"/>
  <c r="T21" i="32" s="1"/>
  <c r="N12" i="32"/>
  <c r="P21" i="32" s="1"/>
  <c r="AB16" i="32"/>
  <c r="W22" i="32" s="1"/>
  <c r="T16" i="32"/>
  <c r="S22" i="32" s="1"/>
  <c r="R12" i="32"/>
  <c r="R21" i="32" s="1"/>
  <c r="AJ16" i="32"/>
  <c r="AA22" i="32" s="1"/>
  <c r="L16" i="32"/>
  <c r="O22" i="32" s="1"/>
  <c r="M3" i="31"/>
  <c r="J3" i="31"/>
  <c r="AN16" i="32"/>
  <c r="AC22" i="32" s="1"/>
  <c r="Q3" i="27" s="1"/>
  <c r="X16" i="32"/>
  <c r="U22" i="32" s="1"/>
  <c r="P16" i="32"/>
  <c r="Q22" i="32" s="1"/>
  <c r="AR12" i="32"/>
  <c r="AE21" i="32" s="1"/>
  <c r="AJ12" i="32"/>
  <c r="AA21" i="32" s="1"/>
  <c r="S21" i="32"/>
  <c r="AN12" i="32"/>
  <c r="AC21" i="32" s="1"/>
  <c r="P12" i="32"/>
  <c r="Q21" i="32" s="1"/>
  <c r="AP16" i="32"/>
  <c r="AD22" i="32" s="1"/>
  <c r="AH16" i="32"/>
  <c r="Z22" i="32" s="1"/>
  <c r="R16" i="32"/>
  <c r="R22" i="32" s="1"/>
  <c r="BP12" i="32"/>
  <c r="AQ21" i="32" s="1"/>
  <c r="AZ12" i="32"/>
  <c r="AI21" i="32" s="1"/>
  <c r="BF16" i="32"/>
  <c r="AL22" i="32" s="1"/>
  <c r="Z3" i="27" s="1"/>
  <c r="BL16" i="32"/>
  <c r="AO22" i="32" s="1"/>
  <c r="AC3" i="27" s="1"/>
  <c r="BH12" i="32"/>
  <c r="AM21" i="32" s="1"/>
  <c r="BN12" i="32"/>
  <c r="AP21" i="32" s="1"/>
  <c r="AX12" i="32"/>
  <c r="AH21" i="32" s="1"/>
  <c r="BP16" i="32"/>
  <c r="AQ22" i="32" s="1"/>
  <c r="BH16" i="32"/>
  <c r="AM22" i="32" s="1"/>
  <c r="AA3" i="27" s="1"/>
  <c r="BF12" i="32"/>
  <c r="AL21" i="32" s="1"/>
  <c r="AZ16" i="32"/>
  <c r="AI22" i="32" s="1"/>
  <c r="W3" i="27" s="1"/>
  <c r="BB12" i="32"/>
  <c r="AJ21" i="32" s="1"/>
  <c r="BD16" i="32"/>
  <c r="AK22" i="32" s="1"/>
  <c r="AV16" i="32"/>
  <c r="AG22" i="32" s="1"/>
  <c r="BL12" i="32"/>
  <c r="AO21" i="32" s="1"/>
  <c r="BJ12" i="32"/>
  <c r="AN21" i="32" s="1"/>
  <c r="BN16" i="32"/>
  <c r="AP22" i="32" s="1"/>
  <c r="AV12" i="32"/>
  <c r="AG21" i="32" s="1"/>
  <c r="AX16" i="32"/>
  <c r="AH22" i="32" s="1"/>
  <c r="V3" i="27" s="1"/>
  <c r="BD12" i="32"/>
  <c r="AK21" i="32" s="1"/>
  <c r="N16" i="32"/>
  <c r="P22" i="32" s="1"/>
  <c r="V16" i="32"/>
  <c r="T22" i="32" s="1"/>
  <c r="AD16" i="32"/>
  <c r="X22" i="32" s="1"/>
  <c r="AL16" i="32"/>
  <c r="AB22" i="32" s="1"/>
  <c r="AT16" i="32"/>
  <c r="AF22" i="32" s="1"/>
  <c r="BB16" i="32"/>
  <c r="AJ22" i="32" s="1"/>
  <c r="BJ16" i="32"/>
  <c r="AN22" i="32" s="1"/>
  <c r="AB3" i="27" s="1"/>
  <c r="BR16" i="32"/>
  <c r="AR22" i="32" s="1"/>
  <c r="AF3" i="27" s="1"/>
  <c r="BZ16" i="32"/>
  <c r="AV22" i="32" s="1"/>
  <c r="CH16" i="32"/>
  <c r="AZ22" i="32" s="1"/>
  <c r="CP16" i="32"/>
  <c r="BD22" i="32" s="1"/>
  <c r="CX16" i="32"/>
  <c r="BH22" i="32" s="1"/>
  <c r="DF16" i="32"/>
  <c r="BL22" i="32" s="1"/>
  <c r="T3" i="27" l="1"/>
  <c r="G3" i="27"/>
  <c r="AV3" i="27"/>
  <c r="AV3" i="31"/>
  <c r="K3" i="27"/>
  <c r="J3" i="27"/>
  <c r="AN3" i="27"/>
  <c r="AN3" i="31"/>
  <c r="H3" i="27"/>
  <c r="N3" i="27"/>
  <c r="E3" i="27"/>
  <c r="AW3" i="27"/>
  <c r="AW3" i="31"/>
  <c r="AR3" i="27"/>
  <c r="AR3" i="31"/>
  <c r="AJ3" i="27"/>
  <c r="AJ3" i="31"/>
  <c r="R3" i="27"/>
  <c r="I3" i="27"/>
  <c r="C3" i="27"/>
  <c r="BA3" i="27"/>
  <c r="BA3" i="31"/>
  <c r="AZ3" i="27"/>
  <c r="AZ3" i="31"/>
  <c r="M29" i="31" s="1"/>
  <c r="M54" i="31" s="1"/>
  <c r="AB29" i="31"/>
  <c r="P3" i="27"/>
  <c r="AK3" i="27"/>
  <c r="Y29" i="31"/>
  <c r="AK3" i="31"/>
  <c r="L3" i="27"/>
  <c r="F3" i="27"/>
  <c r="AO3" i="27"/>
  <c r="AO3" i="31"/>
  <c r="K29" i="31" s="1"/>
  <c r="K54" i="31" s="1"/>
  <c r="D3" i="27"/>
  <c r="B3" i="27"/>
  <c r="O3" i="27"/>
  <c r="AE3" i="27"/>
  <c r="AD3" i="27"/>
  <c r="U3" i="27"/>
  <c r="X3" i="27"/>
  <c r="Y3" i="27"/>
  <c r="AG3" i="27"/>
  <c r="C3" i="31"/>
  <c r="K3" i="31"/>
  <c r="D29" i="31" s="1"/>
  <c r="D54" i="31" s="1"/>
  <c r="G3" i="31"/>
  <c r="S29" i="31"/>
  <c r="AA3" i="31"/>
  <c r="AG3" i="31"/>
  <c r="I29" i="31" s="1"/>
  <c r="X29" i="31"/>
  <c r="AF3" i="31"/>
  <c r="Z3" i="31"/>
  <c r="T29" i="31"/>
  <c r="O3" i="31"/>
  <c r="AC3" i="31"/>
  <c r="H3" i="31"/>
  <c r="N3" i="31"/>
  <c r="P3" i="31"/>
  <c r="W3" i="31"/>
  <c r="B3" i="31"/>
  <c r="E3" i="31"/>
  <c r="Q3" i="31"/>
  <c r="D3" i="31"/>
  <c r="F3" i="31"/>
  <c r="L3" i="31"/>
  <c r="I3" i="31"/>
  <c r="T3" i="31"/>
  <c r="R3" i="31"/>
  <c r="R29" i="31"/>
  <c r="AE3" i="31"/>
  <c r="U3" i="31"/>
  <c r="U29" i="31"/>
  <c r="AB3" i="31"/>
  <c r="W29" i="31"/>
  <c r="AD3" i="31"/>
  <c r="V29" i="31"/>
  <c r="X3" i="31"/>
  <c r="V3" i="31"/>
  <c r="Y3" i="31"/>
  <c r="AA6" i="31"/>
  <c r="L29" i="31" l="1"/>
  <c r="L54" i="31" s="1"/>
  <c r="B54" i="31"/>
  <c r="BB3" i="27"/>
  <c r="BD3" i="27" s="1"/>
  <c r="J29" i="31"/>
  <c r="J54" i="31" s="1"/>
  <c r="I54" i="31"/>
  <c r="E29" i="31"/>
  <c r="E54" i="31" s="1"/>
  <c r="C29" i="31"/>
  <c r="C54" i="31" s="1"/>
  <c r="H29" i="31"/>
  <c r="H54" i="31" s="1"/>
  <c r="G29" i="31"/>
  <c r="G54" i="31" s="1"/>
  <c r="BB3" i="31"/>
  <c r="BD3" i="31" s="1"/>
  <c r="F29" i="31"/>
  <c r="F54" i="31" s="1"/>
  <c r="Q32" i="31"/>
  <c r="AB36" i="31" l="1"/>
  <c r="AA36" i="31"/>
  <c r="U31" i="31" l="1"/>
  <c r="T31" i="31"/>
  <c r="S31" i="31"/>
  <c r="R31" i="31"/>
  <c r="BA10" i="31"/>
  <c r="AZ10" i="31"/>
  <c r="AY10" i="31"/>
  <c r="AX10" i="31"/>
  <c r="AW10" i="31"/>
  <c r="AV10" i="31"/>
  <c r="AU10" i="31"/>
  <c r="AT10" i="31"/>
  <c r="AS10" i="31"/>
  <c r="AR10" i="31"/>
  <c r="AQ10" i="31"/>
  <c r="AN9" i="31"/>
  <c r="AI6" i="31"/>
  <c r="AH6" i="31"/>
  <c r="AE6" i="31"/>
  <c r="AD6" i="31"/>
  <c r="AC6" i="31"/>
  <c r="X5" i="31"/>
  <c r="W5" i="31"/>
  <c r="V5" i="31"/>
  <c r="U5" i="31"/>
  <c r="T5" i="31"/>
  <c r="S5" i="31"/>
  <c r="R5" i="31"/>
  <c r="Q5" i="31"/>
  <c r="P5" i="31"/>
  <c r="O5" i="31"/>
  <c r="N5" i="31"/>
  <c r="M5" i="31"/>
  <c r="L5" i="31"/>
  <c r="K5" i="31"/>
  <c r="J5" i="31"/>
  <c r="I5" i="31"/>
  <c r="H5" i="31"/>
  <c r="G5" i="31"/>
  <c r="F5" i="31"/>
  <c r="D5" i="31"/>
  <c r="C5" i="31"/>
  <c r="M36" i="31" l="1"/>
  <c r="M61" i="31" s="1"/>
  <c r="D31" i="31"/>
  <c r="D56" i="31" s="1"/>
  <c r="F31" i="31"/>
  <c r="F56" i="31" s="1"/>
  <c r="C31" i="31"/>
  <c r="C56" i="31" s="1"/>
  <c r="E31" i="31"/>
  <c r="E56" i="31" s="1"/>
  <c r="L36" i="31"/>
  <c r="L61" i="31" s="1"/>
  <c r="BB20" i="25" l="1"/>
  <c r="AZ20" i="25"/>
  <c r="BD20" i="25"/>
  <c r="AT14" i="13"/>
  <c r="AT10" i="13"/>
  <c r="AP10" i="13"/>
  <c r="AN41" i="18" l="1"/>
  <c r="AN45" i="18"/>
  <c r="J45" i="18" l="1"/>
  <c r="BX51" i="23"/>
  <c r="BY51" i="23"/>
  <c r="BZ51" i="23"/>
  <c r="CA51" i="23"/>
  <c r="CB51" i="23"/>
  <c r="CC51" i="23"/>
  <c r="CD51" i="23"/>
  <c r="CE51" i="23"/>
  <c r="CF51" i="23"/>
  <c r="CG51" i="23"/>
  <c r="CH51" i="23"/>
  <c r="CI51" i="23"/>
  <c r="CJ51" i="23"/>
  <c r="CK51" i="23"/>
  <c r="CL51" i="23"/>
  <c r="CM51" i="23"/>
  <c r="CN51" i="23"/>
  <c r="CO51" i="23"/>
  <c r="CP51" i="23"/>
  <c r="CQ51" i="23"/>
  <c r="CR51" i="23"/>
  <c r="CS51" i="23"/>
  <c r="CT51" i="23"/>
  <c r="CU51" i="23"/>
  <c r="CV51" i="23"/>
  <c r="CW51" i="23"/>
  <c r="CX51" i="23"/>
  <c r="CY51" i="23"/>
  <c r="CZ51" i="23"/>
  <c r="DA51" i="23"/>
  <c r="DB51" i="23"/>
  <c r="DC51" i="23"/>
  <c r="DD51" i="23"/>
  <c r="DE51" i="23"/>
  <c r="DF51" i="23"/>
  <c r="DG51" i="23"/>
  <c r="DH51" i="23"/>
  <c r="DI51" i="23"/>
  <c r="CR47" i="23"/>
  <c r="BX47" i="23"/>
  <c r="BY47" i="23"/>
  <c r="BZ47" i="23"/>
  <c r="CA47" i="23"/>
  <c r="CB47" i="23"/>
  <c r="CC47" i="23"/>
  <c r="CD47" i="23"/>
  <c r="CE47" i="23"/>
  <c r="CF47" i="23"/>
  <c r="CG47" i="23"/>
  <c r="CH47" i="23"/>
  <c r="CI47" i="23"/>
  <c r="CJ47" i="23"/>
  <c r="CK47" i="23"/>
  <c r="CL47" i="23"/>
  <c r="CM47" i="23"/>
  <c r="CN47" i="23"/>
  <c r="CO47" i="23"/>
  <c r="CP47" i="23"/>
  <c r="CQ47" i="23"/>
  <c r="CS47" i="23"/>
  <c r="CT47" i="23"/>
  <c r="CU47" i="23"/>
  <c r="CV47" i="23"/>
  <c r="CW47" i="23"/>
  <c r="CX47" i="23"/>
  <c r="CY47" i="23"/>
  <c r="CZ47" i="23"/>
  <c r="DA47" i="23"/>
  <c r="DB47" i="23"/>
  <c r="DC47" i="23"/>
  <c r="DD47" i="23"/>
  <c r="DE47" i="23"/>
  <c r="DF47" i="23"/>
  <c r="DG47" i="23"/>
  <c r="DH47" i="23"/>
  <c r="DI47" i="23"/>
  <c r="DF45" i="18"/>
  <c r="AQ14" i="13"/>
  <c r="O18" i="9"/>
  <c r="N19" i="9" s="1"/>
  <c r="N18" i="9"/>
  <c r="M14" i="9"/>
  <c r="K18" i="9"/>
  <c r="P14" i="9"/>
  <c r="P16" i="7"/>
  <c r="T23" i="6"/>
  <c r="T19" i="6"/>
  <c r="T30" i="5"/>
  <c r="S26" i="5"/>
  <c r="B5" i="31" l="1"/>
  <c r="B8" i="31"/>
  <c r="P16" i="11"/>
  <c r="L10" i="10" l="1"/>
  <c r="M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BK10" i="10"/>
  <c r="BL10" i="10"/>
  <c r="BM10" i="10"/>
  <c r="BN10" i="10"/>
  <c r="BO10" i="10"/>
  <c r="BP10" i="10"/>
  <c r="BQ10" i="10"/>
  <c r="BR10" i="10"/>
  <c r="BS10" i="10"/>
  <c r="BT10" i="10"/>
  <c r="BU10" i="10"/>
  <c r="BV10" i="10"/>
  <c r="BW10" i="10"/>
  <c r="BX10" i="10"/>
  <c r="BY10" i="10"/>
  <c r="BZ10" i="10"/>
  <c r="CA10" i="10"/>
  <c r="CB10" i="10"/>
  <c r="CC10" i="10"/>
  <c r="CD10" i="10"/>
  <c r="CE10" i="10"/>
  <c r="CF10" i="10"/>
  <c r="CG10" i="10"/>
  <c r="CH10" i="10"/>
  <c r="CI10" i="10"/>
  <c r="CJ10" i="10"/>
  <c r="CK10" i="10"/>
  <c r="CL10" i="10"/>
  <c r="CM10" i="10"/>
  <c r="CN10" i="10"/>
  <c r="CO10" i="10"/>
  <c r="CP10" i="10"/>
  <c r="CQ10" i="10"/>
  <c r="CR10" i="10"/>
  <c r="CS10" i="10"/>
  <c r="CT10" i="10"/>
  <c r="CU10" i="10"/>
  <c r="CV10" i="10"/>
  <c r="CW10" i="10"/>
  <c r="CX10" i="10"/>
  <c r="CY10" i="10"/>
  <c r="CZ10" i="10"/>
  <c r="DA10" i="10"/>
  <c r="DB10" i="10"/>
  <c r="DC10" i="10"/>
  <c r="DD10" i="10"/>
  <c r="DE10" i="10"/>
  <c r="DF10" i="10"/>
  <c r="DF11" i="10" s="1"/>
  <c r="DG10" i="10"/>
  <c r="DH10" i="10"/>
  <c r="DI10" i="10"/>
  <c r="DH11" i="10" s="1"/>
  <c r="BM20" i="10" s="1"/>
  <c r="N27" i="20"/>
  <c r="P32" i="20"/>
  <c r="DI14" i="19"/>
  <c r="N16" i="16"/>
  <c r="N12" i="16"/>
  <c r="O14" i="13"/>
  <c r="P10" i="13"/>
  <c r="P18" i="9"/>
  <c r="Q14" i="9"/>
  <c r="DI12" i="7"/>
  <c r="DI16" i="7"/>
  <c r="N12" i="7"/>
  <c r="N23" i="6"/>
  <c r="N19" i="6"/>
  <c r="DI26" i="5"/>
  <c r="DI30" i="5"/>
  <c r="Q26" i="5"/>
  <c r="DI38" i="4"/>
  <c r="DD11" i="10" l="1"/>
  <c r="CZ11" i="10"/>
  <c r="DB11" i="10"/>
  <c r="CV11" i="10"/>
  <c r="CN11" i="10"/>
  <c r="BC20" i="10" s="1"/>
  <c r="CF11" i="10"/>
  <c r="AY20" i="10" s="1"/>
  <c r="BX11" i="10"/>
  <c r="BP11" i="10"/>
  <c r="CX11" i="10"/>
  <c r="BH20" i="10" s="1"/>
  <c r="CT11" i="10"/>
  <c r="CP11" i="10"/>
  <c r="CR11" i="10"/>
  <c r="BE20" i="10" s="1"/>
  <c r="CJ11" i="10"/>
  <c r="BA20" i="10" s="1"/>
  <c r="CL11" i="10"/>
  <c r="BB20" i="10" s="1"/>
  <c r="BZ11" i="10"/>
  <c r="AV20" i="10" s="1"/>
  <c r="AW20" i="10"/>
  <c r="CD11" i="10"/>
  <c r="AX20" i="10" s="1"/>
  <c r="BV11" i="10"/>
  <c r="BR11" i="10"/>
  <c r="BT11" i="10"/>
  <c r="AS20" i="10" s="1"/>
  <c r="BL11" i="10"/>
  <c r="AO20" i="10" s="1"/>
  <c r="BN11" i="10"/>
  <c r="AP20" i="10" s="1"/>
  <c r="BJ11" i="10"/>
  <c r="BH11" i="10"/>
  <c r="AM20" i="10" s="1"/>
  <c r="BD11" i="10"/>
  <c r="AK20" i="10" s="1"/>
  <c r="AV11" i="10"/>
  <c r="AG20" i="10" s="1"/>
  <c r="AN11" i="10"/>
  <c r="AC20" i="10" s="1"/>
  <c r="AF11" i="10"/>
  <c r="X11" i="10"/>
  <c r="P11" i="10"/>
  <c r="Q20" i="10" s="1"/>
  <c r="BF11" i="10"/>
  <c r="B14" i="31"/>
  <c r="AP11" i="10"/>
  <c r="AD20" i="10" s="1"/>
  <c r="BB11" i="10"/>
  <c r="AJ20" i="10" s="1"/>
  <c r="AT11" i="10"/>
  <c r="AL11" i="10"/>
  <c r="AD11" i="10"/>
  <c r="X20" i="10" s="1"/>
  <c r="V11" i="10"/>
  <c r="N11" i="10"/>
  <c r="AZ11" i="10"/>
  <c r="AR11" i="10"/>
  <c r="AE20" i="10" s="1"/>
  <c r="AJ11" i="10"/>
  <c r="AA20" i="10" s="1"/>
  <c r="AB11" i="10"/>
  <c r="T11" i="10"/>
  <c r="L11" i="10"/>
  <c r="AX11" i="10"/>
  <c r="AH11" i="10"/>
  <c r="Z20" i="10" s="1"/>
  <c r="Z11" i="10"/>
  <c r="R20" i="10"/>
  <c r="P27" i="20"/>
  <c r="Q33" i="20" s="1"/>
  <c r="BB27" i="20"/>
  <c r="AJ33" i="20" s="1"/>
  <c r="BD27" i="20"/>
  <c r="AK33" i="20" s="1"/>
  <c r="BL27" i="20"/>
  <c r="AO33" i="20" s="1"/>
  <c r="BP27" i="20"/>
  <c r="AQ33" i="20" s="1"/>
  <c r="CB27" i="20"/>
  <c r="AW33" i="20" s="1"/>
  <c r="CJ27" i="20"/>
  <c r="BA33" i="20" s="1"/>
  <c r="CL27" i="20"/>
  <c r="BB33" i="20" s="1"/>
  <c r="CN27" i="20"/>
  <c r="BC33" i="20" s="1"/>
  <c r="CZ27" i="20"/>
  <c r="BI33" i="20" s="1"/>
  <c r="R23" i="20"/>
  <c r="R32" i="20" s="1"/>
  <c r="AB23" i="20"/>
  <c r="W32" i="20" s="1"/>
  <c r="BD23" i="20"/>
  <c r="AK32" i="20" s="1"/>
  <c r="BF23" i="20"/>
  <c r="AL32" i="20" s="1"/>
  <c r="BH23" i="20"/>
  <c r="AM32" i="20" s="1"/>
  <c r="BL23" i="20"/>
  <c r="AO32" i="20" s="1"/>
  <c r="BN23" i="20"/>
  <c r="AP32" i="20" s="1"/>
  <c r="BP23" i="20"/>
  <c r="AQ32" i="20" s="1"/>
  <c r="BT23" i="20"/>
  <c r="AS32" i="20" s="1"/>
  <c r="BZ23" i="20"/>
  <c r="AV32" i="20" s="1"/>
  <c r="CB23" i="20"/>
  <c r="AW32" i="20" s="1"/>
  <c r="CD23" i="20"/>
  <c r="AX32" i="20" s="1"/>
  <c r="CF23" i="20"/>
  <c r="AY32" i="20" s="1"/>
  <c r="CH23" i="20"/>
  <c r="AZ32" i="20" s="1"/>
  <c r="CL23" i="20"/>
  <c r="BB32" i="20" s="1"/>
  <c r="CN23" i="20"/>
  <c r="BC32" i="20" s="1"/>
  <c r="CP23" i="20"/>
  <c r="BD32" i="20" s="1"/>
  <c r="CR23" i="20"/>
  <c r="BE32" i="20" s="1"/>
  <c r="CV23" i="20"/>
  <c r="BG32" i="20" s="1"/>
  <c r="CZ23" i="20"/>
  <c r="BI32" i="20" s="1"/>
  <c r="DB23" i="20"/>
  <c r="BJ32" i="20" s="1"/>
  <c r="DD23" i="20"/>
  <c r="BK32" i="20" s="1"/>
  <c r="BL12" i="16"/>
  <c r="K30" i="5"/>
  <c r="J31" i="5" s="1"/>
  <c r="DH27" i="5"/>
  <c r="CN27" i="5"/>
  <c r="BC36" i="5" s="1"/>
  <c r="CV27" i="5"/>
  <c r="DD27" i="5"/>
  <c r="BK36" i="5" s="1"/>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P27" i="5" s="1"/>
  <c r="CR26" i="5"/>
  <c r="CR27" i="5" s="1"/>
  <c r="CS26" i="5"/>
  <c r="CT26" i="5"/>
  <c r="CT27" i="5" s="1"/>
  <c r="CU26" i="5"/>
  <c r="CV26" i="5"/>
  <c r="CW26" i="5"/>
  <c r="CX26" i="5"/>
  <c r="CY26" i="5"/>
  <c r="CX27" i="5" s="1"/>
  <c r="CZ26" i="5"/>
  <c r="CZ27" i="5" s="1"/>
  <c r="BI36" i="5" s="1"/>
  <c r="DA26" i="5"/>
  <c r="DB26" i="5"/>
  <c r="DB27" i="5" s="1"/>
  <c r="BJ36" i="5" s="1"/>
  <c r="DC26" i="5"/>
  <c r="DD26" i="5"/>
  <c r="DE26" i="5"/>
  <c r="DF26" i="5"/>
  <c r="DG26" i="5"/>
  <c r="DF27" i="5" s="1"/>
  <c r="BL36" i="5" s="1"/>
  <c r="DH26" i="5"/>
  <c r="AS26" i="5"/>
  <c r="L20" i="25"/>
  <c r="O29" i="25" s="1"/>
  <c r="P18" i="19"/>
  <c r="Q14" i="19"/>
  <c r="P16" i="16"/>
  <c r="C20" i="31"/>
  <c r="J20" i="31"/>
  <c r="BF60" i="29"/>
  <c r="BG60" i="29"/>
  <c r="BH60" i="29"/>
  <c r="BI60" i="29"/>
  <c r="BJ60" i="29"/>
  <c r="BK60" i="29"/>
  <c r="BL60" i="29"/>
  <c r="BM60" i="29"/>
  <c r="BN60" i="29"/>
  <c r="BO60" i="29"/>
  <c r="BP60" i="29"/>
  <c r="BQ60" i="29"/>
  <c r="BR60" i="29"/>
  <c r="BS60" i="29"/>
  <c r="BT60" i="29"/>
  <c r="BU60" i="29"/>
  <c r="BV60" i="29"/>
  <c r="BW60" i="29"/>
  <c r="BX60" i="29"/>
  <c r="BY60" i="29"/>
  <c r="BZ60" i="29"/>
  <c r="CA60" i="29"/>
  <c r="CB60" i="29"/>
  <c r="CC60" i="29"/>
  <c r="CD60" i="29"/>
  <c r="CE60" i="29"/>
  <c r="CF60" i="29"/>
  <c r="CG60" i="29"/>
  <c r="CH60" i="29"/>
  <c r="CI60" i="29"/>
  <c r="CJ60" i="29"/>
  <c r="CK60" i="29"/>
  <c r="CL60" i="29"/>
  <c r="CM60" i="29"/>
  <c r="CN60" i="29"/>
  <c r="CO60" i="29"/>
  <c r="CP60" i="29"/>
  <c r="CQ60" i="29"/>
  <c r="CR60" i="29"/>
  <c r="CS60" i="29"/>
  <c r="CT60" i="29"/>
  <c r="CU60" i="29"/>
  <c r="CV60" i="29"/>
  <c r="CW60" i="29"/>
  <c r="CX60" i="29"/>
  <c r="CY60" i="29"/>
  <c r="CZ60" i="29"/>
  <c r="DA60" i="29"/>
  <c r="DB60" i="29"/>
  <c r="DC60" i="29"/>
  <c r="DD60" i="29"/>
  <c r="DE60" i="29"/>
  <c r="DD61" i="29" s="1"/>
  <c r="BK67" i="29" s="1"/>
  <c r="DF60" i="29"/>
  <c r="DG60" i="29"/>
  <c r="DH60" i="29"/>
  <c r="DI60" i="29"/>
  <c r="CX56" i="29"/>
  <c r="BF56" i="29"/>
  <c r="BG56" i="29"/>
  <c r="BH56" i="29"/>
  <c r="BI56" i="29"/>
  <c r="BJ56" i="29"/>
  <c r="BK56" i="29"/>
  <c r="BL56" i="29"/>
  <c r="BM56" i="29"/>
  <c r="BN56" i="29"/>
  <c r="BO56" i="29"/>
  <c r="BP56" i="29"/>
  <c r="BQ56" i="29"/>
  <c r="BR56" i="29"/>
  <c r="BS56" i="29"/>
  <c r="BT56" i="29"/>
  <c r="BU56" i="29"/>
  <c r="BV56" i="29"/>
  <c r="BW56" i="29"/>
  <c r="BX56" i="29"/>
  <c r="BY56" i="29"/>
  <c r="BZ56" i="29"/>
  <c r="CA56" i="29"/>
  <c r="CB56" i="29"/>
  <c r="CC56" i="29"/>
  <c r="CD56" i="29"/>
  <c r="CE56" i="29"/>
  <c r="CF56" i="29"/>
  <c r="CG56" i="29"/>
  <c r="CH56" i="29"/>
  <c r="CI56" i="29"/>
  <c r="CJ56" i="29"/>
  <c r="CK56" i="29"/>
  <c r="CL56" i="29"/>
  <c r="CM56" i="29"/>
  <c r="CN56" i="29"/>
  <c r="CO56" i="29"/>
  <c r="CP56" i="29"/>
  <c r="CQ56" i="29"/>
  <c r="CR56" i="29"/>
  <c r="CS56" i="29"/>
  <c r="CT56" i="29"/>
  <c r="CU56" i="29"/>
  <c r="CV56" i="29"/>
  <c r="CW56" i="29"/>
  <c r="CY56" i="29"/>
  <c r="CZ56" i="29"/>
  <c r="DA56" i="29"/>
  <c r="DB56" i="29"/>
  <c r="DC56" i="29"/>
  <c r="DD56" i="29"/>
  <c r="DE56" i="29"/>
  <c r="DF56" i="29"/>
  <c r="DF57" i="29" s="1"/>
  <c r="BL66" i="29" s="1"/>
  <c r="DG56" i="29"/>
  <c r="DH56" i="29"/>
  <c r="DI56" i="29"/>
  <c r="P26" i="11"/>
  <c r="M14" i="10"/>
  <c r="Q25" i="9"/>
  <c r="S14" i="9"/>
  <c r="X23" i="6"/>
  <c r="X19" i="6"/>
  <c r="Q30" i="5"/>
  <c r="AA26" i="5"/>
  <c r="CL38" i="4"/>
  <c r="CM38" i="4"/>
  <c r="CN38" i="4"/>
  <c r="CO38" i="4"/>
  <c r="CP38" i="4"/>
  <c r="CQ38" i="4"/>
  <c r="CR38" i="4"/>
  <c r="CS38" i="4"/>
  <c r="CT38" i="4"/>
  <c r="CU38" i="4"/>
  <c r="CV38" i="4"/>
  <c r="CW38" i="4"/>
  <c r="CX38" i="4"/>
  <c r="CY38" i="4"/>
  <c r="CX39" i="4" s="1"/>
  <c r="BH48" i="4" s="1"/>
  <c r="CZ38" i="4"/>
  <c r="DA38" i="4"/>
  <c r="DB38" i="4"/>
  <c r="DC38" i="4"/>
  <c r="DD38" i="4"/>
  <c r="DE38" i="4"/>
  <c r="DF38" i="4"/>
  <c r="DG38" i="4"/>
  <c r="DH38" i="4"/>
  <c r="AK29" i="25"/>
  <c r="BP20" i="25"/>
  <c r="AQ29" i="25" s="1"/>
  <c r="BT20" i="25"/>
  <c r="AS29" i="25" s="1"/>
  <c r="CB20" i="25"/>
  <c r="AW29" i="25" s="1"/>
  <c r="CF20" i="25"/>
  <c r="AY29" i="25" s="1"/>
  <c r="CL20" i="25"/>
  <c r="BB29" i="25" s="1"/>
  <c r="CN20" i="25"/>
  <c r="BC29" i="25" s="1"/>
  <c r="CZ20" i="25"/>
  <c r="BI29" i="25" s="1"/>
  <c r="DB20" i="25"/>
  <c r="BJ29" i="25" s="1"/>
  <c r="CJ48" i="23"/>
  <c r="BA57" i="23" s="1"/>
  <c r="CB48" i="23"/>
  <c r="AW57" i="23" s="1"/>
  <c r="CF48" i="23"/>
  <c r="AY57" i="23" s="1"/>
  <c r="CN48" i="23"/>
  <c r="BC57" i="23" s="1"/>
  <c r="CP48" i="23"/>
  <c r="BD57" i="23" s="1"/>
  <c r="CZ48" i="23"/>
  <c r="BI57" i="23" s="1"/>
  <c r="DH48" i="23"/>
  <c r="BM57" i="23" s="1"/>
  <c r="CP48" i="21"/>
  <c r="BD57" i="21" s="1"/>
  <c r="DB48" i="21"/>
  <c r="BJ57" i="21" s="1"/>
  <c r="BJ23" i="20"/>
  <c r="AN32" i="20" s="1"/>
  <c r="BV23" i="20"/>
  <c r="AT32" i="20" s="1"/>
  <c r="CT23" i="20"/>
  <c r="BF32" i="20" s="1"/>
  <c r="DF23" i="20"/>
  <c r="BL32" i="20" s="1"/>
  <c r="BR23" i="20"/>
  <c r="AR32" i="20" s="1"/>
  <c r="CX23" i="20"/>
  <c r="BH32" i="20" s="1"/>
  <c r="DH23" i="20"/>
  <c r="BM32" i="20" s="1"/>
  <c r="CZ15" i="19"/>
  <c r="BI24" i="19" s="1"/>
  <c r="AR14" i="19"/>
  <c r="AR15" i="19" s="1"/>
  <c r="AS14" i="19"/>
  <c r="AT14" i="19"/>
  <c r="AU14" i="19"/>
  <c r="AV14" i="19"/>
  <c r="AW14" i="19"/>
  <c r="AV15" i="19" s="1"/>
  <c r="AG24" i="19" s="1"/>
  <c r="AX14" i="19"/>
  <c r="AY14" i="19"/>
  <c r="AX15" i="19" s="1"/>
  <c r="AH24" i="19" s="1"/>
  <c r="AZ14" i="19"/>
  <c r="BA14" i="19"/>
  <c r="BB14" i="19"/>
  <c r="BC14" i="19"/>
  <c r="BD14" i="19"/>
  <c r="BE14" i="19"/>
  <c r="BF14" i="19"/>
  <c r="BG14" i="19"/>
  <c r="BH14" i="19"/>
  <c r="BI14" i="19"/>
  <c r="BJ14" i="19"/>
  <c r="BK14" i="19"/>
  <c r="BJ15" i="19" s="1"/>
  <c r="AN24" i="19" s="1"/>
  <c r="BL14" i="19"/>
  <c r="BM14" i="19"/>
  <c r="BL15" i="19" s="1"/>
  <c r="AO24" i="19" s="1"/>
  <c r="BN14" i="19"/>
  <c r="BO14" i="19"/>
  <c r="BP14" i="19"/>
  <c r="BQ14" i="19"/>
  <c r="BR14" i="19"/>
  <c r="BS14" i="19"/>
  <c r="BT14" i="19"/>
  <c r="BU14" i="19"/>
  <c r="BT15" i="19" s="1"/>
  <c r="AS24" i="19" s="1"/>
  <c r="BV14" i="19"/>
  <c r="BW14" i="19"/>
  <c r="BX14" i="19"/>
  <c r="BY14" i="19"/>
  <c r="BZ14" i="19"/>
  <c r="CA14" i="19"/>
  <c r="CB14" i="19"/>
  <c r="CC14" i="19"/>
  <c r="CD14" i="19"/>
  <c r="CE14" i="19"/>
  <c r="CF14" i="19"/>
  <c r="CG14" i="19"/>
  <c r="CH14" i="19"/>
  <c r="CI14" i="19"/>
  <c r="CJ14" i="19"/>
  <c r="CK14" i="19"/>
  <c r="CJ15" i="19" s="1"/>
  <c r="BA24" i="19" s="1"/>
  <c r="CL14" i="19"/>
  <c r="CM14" i="19"/>
  <c r="CN14" i="19"/>
  <c r="CO14" i="19"/>
  <c r="CP14" i="19"/>
  <c r="CQ14" i="19"/>
  <c r="CR14" i="19"/>
  <c r="CS14" i="19"/>
  <c r="CR15" i="19" s="1"/>
  <c r="BE24" i="19" s="1"/>
  <c r="CT14" i="19"/>
  <c r="CU14" i="19"/>
  <c r="CV14" i="19"/>
  <c r="CW14" i="19"/>
  <c r="CX14" i="19"/>
  <c r="CY14" i="19"/>
  <c r="CZ14" i="19"/>
  <c r="DA14" i="19"/>
  <c r="DB14" i="19"/>
  <c r="DC14" i="19"/>
  <c r="DD14" i="19"/>
  <c r="DE14" i="19"/>
  <c r="DF14" i="19"/>
  <c r="DG14" i="19"/>
  <c r="DF15" i="19" s="1"/>
  <c r="BL24" i="19" s="1"/>
  <c r="AQ14" i="19"/>
  <c r="CN41" i="18"/>
  <c r="BC50" i="18" s="1"/>
  <c r="BB41" i="18"/>
  <c r="AJ50" i="18" s="1"/>
  <c r="BD41" i="18"/>
  <c r="AK50" i="18" s="1"/>
  <c r="BF41" i="18"/>
  <c r="AL50" i="18" s="1"/>
  <c r="BH41" i="18"/>
  <c r="AM50" i="18" s="1"/>
  <c r="BL41" i="18"/>
  <c r="AO50" i="18" s="1"/>
  <c r="BN41" i="18"/>
  <c r="AP50" i="18" s="1"/>
  <c r="BP41" i="18"/>
  <c r="AQ50" i="18" s="1"/>
  <c r="BT41" i="18"/>
  <c r="AS50" i="18" s="1"/>
  <c r="BX41" i="18"/>
  <c r="AU50" i="18" s="1"/>
  <c r="BZ41" i="18"/>
  <c r="AV50" i="18" s="1"/>
  <c r="CB41" i="18"/>
  <c r="AW50" i="18" s="1"/>
  <c r="CD41" i="18"/>
  <c r="AX50" i="18" s="1"/>
  <c r="CF41" i="18"/>
  <c r="AY50" i="18" s="1"/>
  <c r="CJ41" i="18"/>
  <c r="BA50" i="18" s="1"/>
  <c r="CL41" i="18"/>
  <c r="BB50" i="18" s="1"/>
  <c r="CR41" i="18"/>
  <c r="BE50" i="18" s="1"/>
  <c r="CV41" i="18"/>
  <c r="BG50" i="18" s="1"/>
  <c r="CX41" i="18"/>
  <c r="BH50" i="18" s="1"/>
  <c r="CZ41" i="18"/>
  <c r="BI50" i="18" s="1"/>
  <c r="DB41" i="18"/>
  <c r="BJ50" i="18" s="1"/>
  <c r="DD41" i="18"/>
  <c r="DH41" i="18"/>
  <c r="BM50" i="18" s="1"/>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BM12" i="16"/>
  <c r="BN12" i="16"/>
  <c r="BO12" i="16"/>
  <c r="BP12" i="16"/>
  <c r="BQ12" i="16"/>
  <c r="BR12" i="16"/>
  <c r="BS12" i="16"/>
  <c r="BT12" i="16"/>
  <c r="BU12" i="16"/>
  <c r="BV12" i="16"/>
  <c r="BW12" i="16"/>
  <c r="BX12" i="16"/>
  <c r="BY12" i="16"/>
  <c r="BZ12" i="16"/>
  <c r="CA12" i="16"/>
  <c r="CB12" i="16"/>
  <c r="CC12" i="16"/>
  <c r="CD12" i="16"/>
  <c r="CD13" i="16" s="1"/>
  <c r="AX22" i="16" s="1"/>
  <c r="CE12" i="16"/>
  <c r="CF12" i="16"/>
  <c r="CG12" i="16"/>
  <c r="CH12" i="16"/>
  <c r="CI12" i="16"/>
  <c r="CJ12" i="16"/>
  <c r="CK12" i="16"/>
  <c r="CL12" i="16"/>
  <c r="CL13" i="16" s="1"/>
  <c r="BB22" i="16" s="1"/>
  <c r="CM12" i="16"/>
  <c r="CN12" i="16"/>
  <c r="CO12" i="16"/>
  <c r="CP12" i="16"/>
  <c r="CQ12" i="16"/>
  <c r="CR12" i="16"/>
  <c r="CS12" i="16"/>
  <c r="CT12" i="16"/>
  <c r="CU12" i="16"/>
  <c r="CV12" i="16"/>
  <c r="CW12" i="16"/>
  <c r="CX12" i="16"/>
  <c r="CY12" i="16"/>
  <c r="CZ12" i="16"/>
  <c r="CZ13" i="16" s="1"/>
  <c r="BI22" i="16" s="1"/>
  <c r="DA12" i="16"/>
  <c r="DB12" i="16"/>
  <c r="DB13" i="16" s="1"/>
  <c r="BJ22" i="16" s="1"/>
  <c r="DC12" i="16"/>
  <c r="DD12" i="16"/>
  <c r="DE12" i="16"/>
  <c r="DF12" i="16"/>
  <c r="DG12" i="16"/>
  <c r="DH12" i="16"/>
  <c r="DI12" i="16"/>
  <c r="BV16" i="11"/>
  <c r="AT25" i="11" s="1"/>
  <c r="CV16" i="11"/>
  <c r="BG25" i="11" s="1"/>
  <c r="BD16" i="11"/>
  <c r="AK25" i="11" s="1"/>
  <c r="BH16" i="11"/>
  <c r="AM25" i="11" s="1"/>
  <c r="BP16" i="11"/>
  <c r="AQ25" i="11" s="1"/>
  <c r="BR16" i="11"/>
  <c r="AR25" i="11" s="1"/>
  <c r="BT16" i="11"/>
  <c r="AS25" i="11" s="1"/>
  <c r="BX16" i="11"/>
  <c r="AU25" i="11" s="1"/>
  <c r="BZ16" i="11"/>
  <c r="AV25" i="11" s="1"/>
  <c r="CB16" i="11"/>
  <c r="AW25" i="11" s="1"/>
  <c r="CD16" i="11"/>
  <c r="AX25" i="11" s="1"/>
  <c r="CF16" i="11"/>
  <c r="AY25" i="11" s="1"/>
  <c r="CN16" i="11"/>
  <c r="BC25" i="11" s="1"/>
  <c r="CP16" i="11"/>
  <c r="BD25" i="11" s="1"/>
  <c r="CR16" i="11"/>
  <c r="BE25" i="11" s="1"/>
  <c r="CX16" i="11"/>
  <c r="BH25" i="11" s="1"/>
  <c r="CZ16" i="11"/>
  <c r="BI25" i="11" s="1"/>
  <c r="DB16" i="11"/>
  <c r="BJ25" i="11" s="1"/>
  <c r="DD16" i="11"/>
  <c r="BK25" i="11" s="1"/>
  <c r="N16" i="11"/>
  <c r="P25" i="11" s="1"/>
  <c r="AQ20" i="10"/>
  <c r="K14" i="9"/>
  <c r="L14" i="9"/>
  <c r="L15" i="9" s="1"/>
  <c r="N14" i="9"/>
  <c r="P15" i="9"/>
  <c r="R14" i="9"/>
  <c r="T14" i="9"/>
  <c r="U14" i="9"/>
  <c r="V14" i="9"/>
  <c r="W14" i="9"/>
  <c r="X14" i="9"/>
  <c r="Y14" i="9"/>
  <c r="Z14" i="9"/>
  <c r="Z15" i="9" s="1"/>
  <c r="V24" i="9" s="1"/>
  <c r="AA14" i="9"/>
  <c r="AB14" i="9"/>
  <c r="AC14" i="9"/>
  <c r="AD14" i="9"/>
  <c r="AE14" i="9"/>
  <c r="AF14" i="9"/>
  <c r="AG14" i="9"/>
  <c r="AH14" i="9"/>
  <c r="AH15" i="9" s="1"/>
  <c r="Z24" i="9" s="1"/>
  <c r="AI14" i="9"/>
  <c r="AJ14" i="9"/>
  <c r="AK14" i="9"/>
  <c r="AL14" i="9"/>
  <c r="AM14" i="9"/>
  <c r="AN14" i="9"/>
  <c r="AO14" i="9"/>
  <c r="AP14" i="9"/>
  <c r="AP15" i="9" s="1"/>
  <c r="AD24" i="9" s="1"/>
  <c r="AQ14" i="9"/>
  <c r="AR14" i="9"/>
  <c r="AS14" i="9"/>
  <c r="AR15" i="9" s="1"/>
  <c r="AE24" i="9" s="1"/>
  <c r="AT14" i="9"/>
  <c r="AU14" i="9"/>
  <c r="AV14" i="9"/>
  <c r="AW14" i="9"/>
  <c r="AX14" i="9"/>
  <c r="AX15" i="9" s="1"/>
  <c r="AH24" i="9" s="1"/>
  <c r="AY14" i="9"/>
  <c r="AZ14" i="9"/>
  <c r="BA14" i="9"/>
  <c r="BB14" i="9"/>
  <c r="BC14" i="9"/>
  <c r="BD14" i="9"/>
  <c r="BE14" i="9"/>
  <c r="BF14" i="9"/>
  <c r="BF15" i="9" s="1"/>
  <c r="AL24" i="9" s="1"/>
  <c r="BG14" i="9"/>
  <c r="BH14" i="9"/>
  <c r="BI14" i="9"/>
  <c r="BJ14" i="9"/>
  <c r="BK14" i="9"/>
  <c r="BL14" i="9"/>
  <c r="BM14" i="9"/>
  <c r="BN14" i="9"/>
  <c r="BN15" i="9" s="1"/>
  <c r="AP24" i="9" s="1"/>
  <c r="BO14" i="9"/>
  <c r="BP14" i="9"/>
  <c r="BQ14" i="9"/>
  <c r="BR14" i="9"/>
  <c r="BS14" i="9"/>
  <c r="BT14" i="9"/>
  <c r="BU14" i="9"/>
  <c r="BV14" i="9"/>
  <c r="BW14" i="9"/>
  <c r="BX14" i="9"/>
  <c r="BY14" i="9"/>
  <c r="BZ14" i="9"/>
  <c r="CA14" i="9"/>
  <c r="CB14" i="9"/>
  <c r="CC14" i="9"/>
  <c r="CD14" i="9"/>
  <c r="CE14" i="9"/>
  <c r="CF14" i="9"/>
  <c r="CG14" i="9"/>
  <c r="CH14" i="9"/>
  <c r="CI14" i="9"/>
  <c r="CJ14" i="9"/>
  <c r="CK14" i="9"/>
  <c r="CL14" i="9"/>
  <c r="CM14" i="9"/>
  <c r="CN14" i="9"/>
  <c r="CO14" i="9"/>
  <c r="CP14" i="9"/>
  <c r="CQ14" i="9"/>
  <c r="CR14" i="9"/>
  <c r="CS14" i="9"/>
  <c r="CT14" i="9"/>
  <c r="CU14" i="9"/>
  <c r="CV14" i="9"/>
  <c r="CW14" i="9"/>
  <c r="CX14" i="9"/>
  <c r="CY14" i="9"/>
  <c r="CZ14" i="9"/>
  <c r="DA14" i="9"/>
  <c r="DB14" i="9"/>
  <c r="DC14" i="9"/>
  <c r="DD14" i="9"/>
  <c r="DE14" i="9"/>
  <c r="DF14" i="9"/>
  <c r="DG14" i="9"/>
  <c r="DH14" i="9"/>
  <c r="DI14" i="9"/>
  <c r="DH22" i="8"/>
  <c r="BM31" i="8" s="1"/>
  <c r="CJ22" i="8"/>
  <c r="BA31" i="8" s="1"/>
  <c r="BX22" i="8"/>
  <c r="AU31" i="8" s="1"/>
  <c r="CB22" i="8"/>
  <c r="AW31" i="8" s="1"/>
  <c r="CF22" i="8"/>
  <c r="AY31" i="8" s="1"/>
  <c r="CH22" i="8"/>
  <c r="AZ31" i="8" s="1"/>
  <c r="CL22" i="8"/>
  <c r="BB31" i="8" s="1"/>
  <c r="CN22" i="8"/>
  <c r="BC31" i="8" s="1"/>
  <c r="CR22" i="8"/>
  <c r="BE31" i="8" s="1"/>
  <c r="CT22" i="8"/>
  <c r="BF31" i="8" s="1"/>
  <c r="CV22" i="8"/>
  <c r="BG31" i="8" s="1"/>
  <c r="CZ22" i="8"/>
  <c r="DD22" i="8"/>
  <c r="DF22" i="8"/>
  <c r="BL31" i="8" s="1"/>
  <c r="L22" i="8"/>
  <c r="O31" i="8" s="1"/>
  <c r="P22" i="8"/>
  <c r="Q31" i="8" s="1"/>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T13" i="7" s="1"/>
  <c r="BF22" i="7" s="1"/>
  <c r="CU12" i="7"/>
  <c r="CV12" i="7"/>
  <c r="CV13" i="7" s="1"/>
  <c r="CW12" i="7"/>
  <c r="CX12" i="7"/>
  <c r="CY12" i="7"/>
  <c r="CZ12" i="7"/>
  <c r="DA12" i="7"/>
  <c r="DB12" i="7"/>
  <c r="DB13" i="7" s="1"/>
  <c r="BJ22" i="7" s="1"/>
  <c r="DC12" i="7"/>
  <c r="DD12" i="7"/>
  <c r="DE12" i="7"/>
  <c r="DF12" i="7"/>
  <c r="DG12" i="7"/>
  <c r="DH12" i="7"/>
  <c r="DH13" i="7" s="1"/>
  <c r="AS12" i="7"/>
  <c r="K12" i="7"/>
  <c r="L12" i="7"/>
  <c r="M12" i="7"/>
  <c r="O12" i="7"/>
  <c r="N13" i="7" s="1"/>
  <c r="P22" i="7" s="1"/>
  <c r="P12" i="7"/>
  <c r="Q12" i="7"/>
  <c r="AV19" i="6"/>
  <c r="AW19" i="6"/>
  <c r="AX19" i="6"/>
  <c r="AY19" i="6"/>
  <c r="AZ19" i="6"/>
  <c r="BA19" i="6"/>
  <c r="BB19" i="6"/>
  <c r="BC19" i="6"/>
  <c r="BD19" i="6"/>
  <c r="BE19" i="6"/>
  <c r="BF19" i="6"/>
  <c r="BG19" i="6"/>
  <c r="BH19" i="6"/>
  <c r="BI19" i="6"/>
  <c r="BJ19" i="6"/>
  <c r="BK19" i="6"/>
  <c r="BL19" i="6"/>
  <c r="BM19" i="6"/>
  <c r="BN19" i="6"/>
  <c r="BO19" i="6"/>
  <c r="BP19" i="6"/>
  <c r="BQ19" i="6"/>
  <c r="BR19" i="6"/>
  <c r="BS19" i="6"/>
  <c r="BT19"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CZ19" i="6"/>
  <c r="CZ20" i="6" s="1"/>
  <c r="BI29" i="6" s="1"/>
  <c r="DA19" i="6"/>
  <c r="DB19" i="6"/>
  <c r="DC19" i="6"/>
  <c r="DD19" i="6"/>
  <c r="DD20" i="6" s="1"/>
  <c r="BK29" i="6" s="1"/>
  <c r="DE19" i="6"/>
  <c r="DF19" i="6"/>
  <c r="DF20" i="6" s="1"/>
  <c r="BL29" i="6" s="1"/>
  <c r="DG19" i="6"/>
  <c r="DH19" i="6"/>
  <c r="DH20" i="6" s="1"/>
  <c r="BM29" i="6" s="1"/>
  <c r="DI19" i="6"/>
  <c r="AU19" i="6"/>
  <c r="K19" i="6"/>
  <c r="L19" i="6"/>
  <c r="M19" i="6"/>
  <c r="O19" i="6"/>
  <c r="N20" i="6" s="1"/>
  <c r="P29" i="6" s="1"/>
  <c r="P19" i="6"/>
  <c r="Q19" i="6"/>
  <c r="R19" i="6"/>
  <c r="S19" i="6"/>
  <c r="U19" i="6"/>
  <c r="T20" i="6" s="1"/>
  <c r="S29" i="6" s="1"/>
  <c r="V19" i="6"/>
  <c r="W19" i="6"/>
  <c r="Y19" i="6"/>
  <c r="Z19" i="6"/>
  <c r="AA19" i="6"/>
  <c r="AB19" i="6"/>
  <c r="AC19" i="6"/>
  <c r="AD19" i="6"/>
  <c r="AE19" i="6"/>
  <c r="AF19" i="6"/>
  <c r="AG19" i="6"/>
  <c r="AH19" i="6"/>
  <c r="AI19" i="6"/>
  <c r="AJ19" i="6"/>
  <c r="AK19" i="6"/>
  <c r="AL19" i="6"/>
  <c r="BB24" i="27"/>
  <c r="BD24" i="27" s="1"/>
  <c r="K10" i="13"/>
  <c r="L10" i="13"/>
  <c r="M10" i="13"/>
  <c r="N10" i="13"/>
  <c r="O10" i="13"/>
  <c r="Q10" i="13"/>
  <c r="S10" i="13"/>
  <c r="T10" i="13"/>
  <c r="U10" i="13"/>
  <c r="V10" i="13"/>
  <c r="W10" i="13"/>
  <c r="Y10" i="13"/>
  <c r="Z10" i="13"/>
  <c r="AA10" i="13"/>
  <c r="AB10" i="13"/>
  <c r="AC10" i="13"/>
  <c r="AD10" i="13"/>
  <c r="AE10" i="13"/>
  <c r="AF10" i="13"/>
  <c r="AG10" i="13"/>
  <c r="AH10" i="13"/>
  <c r="AI10" i="13"/>
  <c r="AJ10" i="13"/>
  <c r="AK10" i="13"/>
  <c r="AL10" i="13"/>
  <c r="AM10" i="13"/>
  <c r="AN10" i="13"/>
  <c r="AO10" i="13"/>
  <c r="AQ10" i="13"/>
  <c r="AP11" i="13" s="1"/>
  <c r="AR10" i="13"/>
  <c r="AS10" i="13"/>
  <c r="AU10" i="13"/>
  <c r="AV10" i="13"/>
  <c r="AW10" i="13"/>
  <c r="AX10" i="13"/>
  <c r="AY10" i="13"/>
  <c r="AZ10" i="13"/>
  <c r="BA10" i="13"/>
  <c r="BB10" i="13"/>
  <c r="BC10" i="13"/>
  <c r="BD10" i="13"/>
  <c r="BE10" i="13"/>
  <c r="BF10" i="13"/>
  <c r="BG10" i="13"/>
  <c r="BH10" i="13"/>
  <c r="BI10" i="13"/>
  <c r="BJ10" i="13"/>
  <c r="BK10" i="13"/>
  <c r="BL10" i="13"/>
  <c r="BM10" i="13"/>
  <c r="BN10" i="13"/>
  <c r="BO10" i="13"/>
  <c r="BP10" i="13"/>
  <c r="BQ10" i="13"/>
  <c r="BR10" i="13"/>
  <c r="BS10" i="13"/>
  <c r="BT10" i="13"/>
  <c r="BU10" i="13"/>
  <c r="BV10" i="13"/>
  <c r="BW10" i="13"/>
  <c r="BX10" i="13"/>
  <c r="BY10" i="13"/>
  <c r="BZ10" i="13"/>
  <c r="CA10" i="13"/>
  <c r="CB10" i="13"/>
  <c r="CC10" i="13"/>
  <c r="CD10" i="13"/>
  <c r="CE10" i="13"/>
  <c r="CF10" i="13"/>
  <c r="CG10" i="13"/>
  <c r="CH10" i="13"/>
  <c r="CI10" i="13"/>
  <c r="CJ10" i="13"/>
  <c r="CK10" i="13"/>
  <c r="CL10" i="13"/>
  <c r="CM10" i="13"/>
  <c r="CN10" i="13"/>
  <c r="CN11" i="13" s="1"/>
  <c r="BC20" i="13" s="1"/>
  <c r="CO10" i="13"/>
  <c r="CP10" i="13"/>
  <c r="CQ10" i="13"/>
  <c r="CR10" i="13"/>
  <c r="CS10" i="13"/>
  <c r="CT10" i="13"/>
  <c r="CU10" i="13"/>
  <c r="CV10" i="13"/>
  <c r="CV11" i="13" s="1"/>
  <c r="BG20" i="13" s="1"/>
  <c r="CW10" i="13"/>
  <c r="CX10" i="13"/>
  <c r="CY10" i="13"/>
  <c r="CZ10" i="13"/>
  <c r="DA10" i="13"/>
  <c r="DB10" i="13"/>
  <c r="DC10" i="13"/>
  <c r="DD10" i="13"/>
  <c r="DD11" i="13" s="1"/>
  <c r="BK20" i="13" s="1"/>
  <c r="DE10" i="13"/>
  <c r="DF10" i="13"/>
  <c r="DG10" i="13"/>
  <c r="DH10" i="13"/>
  <c r="DH11" i="13" s="1"/>
  <c r="BM20" i="13" s="1"/>
  <c r="DI10" i="13"/>
  <c r="AE24" i="19"/>
  <c r="BK50" i="18"/>
  <c r="BL20" i="10"/>
  <c r="BK20" i="10"/>
  <c r="BJ20" i="10"/>
  <c r="BI20" i="10"/>
  <c r="BK31" i="8"/>
  <c r="BI31" i="8"/>
  <c r="BM22" i="7"/>
  <c r="BG22" i="7"/>
  <c r="BM36" i="5"/>
  <c r="BH36" i="5"/>
  <c r="BG36" i="5"/>
  <c r="BF36" i="5"/>
  <c r="BE36" i="5"/>
  <c r="BD36" i="5"/>
  <c r="CZ39" i="4"/>
  <c r="BI48" i="4" s="1"/>
  <c r="AR26" i="5"/>
  <c r="AJ20" i="25"/>
  <c r="AA29" i="25" s="1"/>
  <c r="F20" i="31"/>
  <c r="N20" i="31"/>
  <c r="AT19" i="6"/>
  <c r="AS19" i="6"/>
  <c r="BZ24" i="25"/>
  <c r="AV30" i="25" s="1"/>
  <c r="CD24" i="25"/>
  <c r="AX30" i="25" s="1"/>
  <c r="CH24" i="25"/>
  <c r="AZ30" i="25" s="1"/>
  <c r="CX24" i="25"/>
  <c r="BH30" i="25" s="1"/>
  <c r="DF24" i="25"/>
  <c r="BL30" i="25" s="1"/>
  <c r="BZ52" i="23"/>
  <c r="CD52" i="23"/>
  <c r="CJ52" i="23"/>
  <c r="CN52" i="23"/>
  <c r="CR52" i="23"/>
  <c r="CT52" i="23"/>
  <c r="CV52" i="23"/>
  <c r="CX52" i="23"/>
  <c r="DF52" i="23"/>
  <c r="CR82" i="22"/>
  <c r="CR52" i="21"/>
  <c r="CT52" i="21"/>
  <c r="BF58" i="21" s="1"/>
  <c r="CX52" i="21"/>
  <c r="BH58" i="21" s="1"/>
  <c r="DB52" i="21"/>
  <c r="BJ58" i="21" s="1"/>
  <c r="DF52" i="21"/>
  <c r="BL58" i="21" s="1"/>
  <c r="BT27" i="20"/>
  <c r="AS33" i="20" s="1"/>
  <c r="CF27" i="20"/>
  <c r="AY33" i="20" s="1"/>
  <c r="CH27" i="20"/>
  <c r="AZ33" i="20" s="1"/>
  <c r="X27" i="20"/>
  <c r="U33" i="20" s="1"/>
  <c r="AN27" i="20"/>
  <c r="AC33" i="20" s="1"/>
  <c r="BH27" i="20"/>
  <c r="AM33" i="20" s="1"/>
  <c r="BJ27" i="20"/>
  <c r="AN33" i="20" s="1"/>
  <c r="BN27" i="20"/>
  <c r="AP33" i="20" s="1"/>
  <c r="BV27" i="20"/>
  <c r="AT33" i="20" s="1"/>
  <c r="BX27" i="20"/>
  <c r="AU33" i="20" s="1"/>
  <c r="BZ27" i="20"/>
  <c r="AV33" i="20" s="1"/>
  <c r="CD27" i="20"/>
  <c r="AX33" i="20" s="1"/>
  <c r="CR27" i="20"/>
  <c r="BE33" i="20" s="1"/>
  <c r="CT27" i="20"/>
  <c r="BF33" i="20" s="1"/>
  <c r="CX27" i="20"/>
  <c r="BH33" i="20" s="1"/>
  <c r="DD27" i="20"/>
  <c r="BK33" i="20" s="1"/>
  <c r="DF27" i="20"/>
  <c r="BL33" i="20" s="1"/>
  <c r="K18" i="19"/>
  <c r="L18" i="19"/>
  <c r="M18" i="19"/>
  <c r="L19" i="19" s="1"/>
  <c r="O25" i="19" s="1"/>
  <c r="N18" i="19"/>
  <c r="O18" i="19"/>
  <c r="Q18" i="19"/>
  <c r="R18" i="19"/>
  <c r="S18" i="19"/>
  <c r="T18" i="19"/>
  <c r="T19" i="19" s="1"/>
  <c r="S25" i="19" s="1"/>
  <c r="U18" i="19"/>
  <c r="V18" i="19"/>
  <c r="W18" i="19"/>
  <c r="X18" i="19"/>
  <c r="Y18" i="19"/>
  <c r="Z18" i="19"/>
  <c r="AA18" i="19"/>
  <c r="AB18" i="19"/>
  <c r="AC18" i="19"/>
  <c r="AB19" i="19" s="1"/>
  <c r="W25" i="19" s="1"/>
  <c r="AD18" i="19"/>
  <c r="AD19" i="19" s="1"/>
  <c r="X25" i="19" s="1"/>
  <c r="AE18" i="19"/>
  <c r="AF18" i="19"/>
  <c r="AG18" i="19"/>
  <c r="AF19" i="19" s="1"/>
  <c r="Y25" i="19" s="1"/>
  <c r="AH18" i="19"/>
  <c r="AI18" i="19"/>
  <c r="AJ18" i="19"/>
  <c r="AK18" i="19"/>
  <c r="AL18" i="19"/>
  <c r="AM18" i="19"/>
  <c r="AN18" i="19"/>
  <c r="AO18" i="19"/>
  <c r="AN19" i="19" s="1"/>
  <c r="AC25" i="19" s="1"/>
  <c r="AP18" i="19"/>
  <c r="AP19" i="19" s="1"/>
  <c r="AD25" i="19" s="1"/>
  <c r="AQ18" i="19"/>
  <c r="AR18" i="19"/>
  <c r="AS18" i="19"/>
  <c r="AT18" i="19"/>
  <c r="AU18" i="19"/>
  <c r="AV18" i="19"/>
  <c r="AW18" i="19"/>
  <c r="AX18" i="19"/>
  <c r="AX19" i="19" s="1"/>
  <c r="AH25" i="19" s="1"/>
  <c r="AY18" i="19"/>
  <c r="AZ18" i="19"/>
  <c r="AZ19" i="19" s="1"/>
  <c r="AI25" i="19" s="1"/>
  <c r="BA18" i="19"/>
  <c r="BB18" i="19"/>
  <c r="BC18" i="19"/>
  <c r="BD18" i="19"/>
  <c r="BE18" i="19"/>
  <c r="BF18" i="19"/>
  <c r="BG18" i="19"/>
  <c r="BH18" i="19"/>
  <c r="BI18" i="19"/>
  <c r="BJ18" i="19"/>
  <c r="BK18" i="19"/>
  <c r="BL18" i="19"/>
  <c r="BM18" i="19"/>
  <c r="BN18" i="19"/>
  <c r="BN19" i="19" s="1"/>
  <c r="AP25" i="19" s="1"/>
  <c r="BO18" i="19"/>
  <c r="BP18" i="19"/>
  <c r="BQ18" i="19"/>
  <c r="BP19" i="19" s="1"/>
  <c r="AQ25" i="19" s="1"/>
  <c r="BR18" i="19"/>
  <c r="BS18" i="19"/>
  <c r="BT18" i="19"/>
  <c r="BU18" i="19"/>
  <c r="BT19" i="19" s="1"/>
  <c r="AS25" i="19" s="1"/>
  <c r="BV18" i="19"/>
  <c r="BW18" i="19"/>
  <c r="BX18" i="19"/>
  <c r="BY18" i="19"/>
  <c r="BZ18" i="19"/>
  <c r="CA18" i="19"/>
  <c r="BZ19" i="19" s="1"/>
  <c r="AV25" i="19" s="1"/>
  <c r="CB18" i="19"/>
  <c r="CC18" i="19"/>
  <c r="CD18" i="19"/>
  <c r="CE18" i="19"/>
  <c r="CF18" i="19"/>
  <c r="CG18" i="19"/>
  <c r="CH18" i="19"/>
  <c r="CI18" i="19"/>
  <c r="CJ18" i="19"/>
  <c r="CJ19" i="19" s="1"/>
  <c r="BA25" i="19" s="1"/>
  <c r="CK18" i="19"/>
  <c r="CL18" i="19"/>
  <c r="CM18" i="19"/>
  <c r="CN18" i="19"/>
  <c r="CO18" i="19"/>
  <c r="CP18" i="19"/>
  <c r="CQ18" i="19"/>
  <c r="CR18" i="19"/>
  <c r="CR19" i="19" s="1"/>
  <c r="BE25" i="19" s="1"/>
  <c r="CS18" i="19"/>
  <c r="CT18" i="19"/>
  <c r="CU18" i="19"/>
  <c r="CV18" i="19"/>
  <c r="CV19" i="19" s="1"/>
  <c r="BG25" i="19" s="1"/>
  <c r="CW18" i="19"/>
  <c r="CX18" i="19"/>
  <c r="CY18" i="19"/>
  <c r="CZ18" i="19"/>
  <c r="DA18" i="19"/>
  <c r="CZ19" i="19" s="1"/>
  <c r="BI25" i="19" s="1"/>
  <c r="DB18" i="19"/>
  <c r="DC18" i="19"/>
  <c r="DD18" i="19"/>
  <c r="DE18" i="19"/>
  <c r="DF18" i="19"/>
  <c r="DG18" i="19"/>
  <c r="DI18" i="19"/>
  <c r="BM25" i="19" s="1"/>
  <c r="V45" i="18"/>
  <c r="T51" i="18" s="1"/>
  <c r="AD45" i="18"/>
  <c r="X51" i="18" s="1"/>
  <c r="N45" i="18"/>
  <c r="P51" i="18" s="1"/>
  <c r="R45" i="18"/>
  <c r="R51" i="18" s="1"/>
  <c r="Z45" i="18"/>
  <c r="V51" i="18" s="1"/>
  <c r="AR45" i="18"/>
  <c r="AE51" i="18" s="1"/>
  <c r="BB45" i="18"/>
  <c r="AJ51" i="18" s="1"/>
  <c r="BD45" i="18"/>
  <c r="AK51" i="18" s="1"/>
  <c r="BH45" i="18"/>
  <c r="AM51" i="18" s="1"/>
  <c r="BP45" i="18"/>
  <c r="AQ51" i="18" s="1"/>
  <c r="BT45" i="18"/>
  <c r="AS51" i="18" s="1"/>
  <c r="BX45" i="18"/>
  <c r="AU51" i="18" s="1"/>
  <c r="BZ45" i="18"/>
  <c r="AV51" i="18" s="1"/>
  <c r="CB45" i="18"/>
  <c r="AW51" i="18" s="1"/>
  <c r="CF45" i="18"/>
  <c r="AY51" i="18" s="1"/>
  <c r="CN45" i="18"/>
  <c r="BC51" i="18" s="1"/>
  <c r="CP45" i="18"/>
  <c r="BD51" i="18" s="1"/>
  <c r="CR45" i="18"/>
  <c r="BE51" i="18" s="1"/>
  <c r="CV45" i="18"/>
  <c r="BG51" i="18" s="1"/>
  <c r="CX45" i="18"/>
  <c r="BH51" i="18" s="1"/>
  <c r="CZ45" i="18"/>
  <c r="BI51" i="18" s="1"/>
  <c r="DD45" i="18"/>
  <c r="BK51" i="18" s="1"/>
  <c r="CT17" i="16"/>
  <c r="BF23" i="16" s="1"/>
  <c r="K16" i="16"/>
  <c r="L16" i="16"/>
  <c r="O16" i="16"/>
  <c r="Q16" i="16"/>
  <c r="S16" i="16"/>
  <c r="T16" i="16"/>
  <c r="U16" i="16"/>
  <c r="V16" i="16"/>
  <c r="W16" i="16"/>
  <c r="X16" i="16"/>
  <c r="Y16" i="16"/>
  <c r="Z16" i="16"/>
  <c r="AA16" i="16"/>
  <c r="AB16" i="16"/>
  <c r="AC16" i="16"/>
  <c r="AD16" i="16"/>
  <c r="AE16" i="16"/>
  <c r="AF16" i="16"/>
  <c r="AG16" i="16"/>
  <c r="AH16" i="16"/>
  <c r="AI16" i="16"/>
  <c r="AJ16" i="16"/>
  <c r="AK16" i="16"/>
  <c r="AL16" i="16"/>
  <c r="AM16" i="16"/>
  <c r="AN16" i="16"/>
  <c r="AO16" i="16"/>
  <c r="AP16" i="16"/>
  <c r="AQ16" i="16"/>
  <c r="AR16" i="16"/>
  <c r="AS16" i="16"/>
  <c r="AT16" i="16"/>
  <c r="AU16" i="16"/>
  <c r="AV16" i="16"/>
  <c r="AW16" i="16"/>
  <c r="AX16" i="16"/>
  <c r="AY16" i="16"/>
  <c r="AZ16" i="16"/>
  <c r="BA16" i="16"/>
  <c r="BB16" i="16"/>
  <c r="BC16" i="16"/>
  <c r="BD16" i="16"/>
  <c r="BE16" i="16"/>
  <c r="BF16" i="16"/>
  <c r="BG16" i="16"/>
  <c r="BH16" i="16"/>
  <c r="BI16" i="16"/>
  <c r="BJ16" i="16"/>
  <c r="BK16" i="16"/>
  <c r="BL16" i="16"/>
  <c r="BM16" i="16"/>
  <c r="BN16" i="16"/>
  <c r="BO16" i="16"/>
  <c r="BP16" i="16"/>
  <c r="BQ16" i="16"/>
  <c r="BR16" i="16"/>
  <c r="BS16" i="16"/>
  <c r="BT16" i="16"/>
  <c r="BU16" i="16"/>
  <c r="BV16" i="16"/>
  <c r="BW16" i="16"/>
  <c r="BX16" i="16"/>
  <c r="BY16" i="16"/>
  <c r="BZ16" i="16"/>
  <c r="CA16" i="16"/>
  <c r="CB16" i="16"/>
  <c r="CC16" i="16"/>
  <c r="CD16" i="16"/>
  <c r="CE16" i="16"/>
  <c r="CF16" i="16"/>
  <c r="CF17" i="16" s="1"/>
  <c r="AY23" i="16" s="1"/>
  <c r="CG16" i="16"/>
  <c r="CH16" i="16"/>
  <c r="CI16" i="16"/>
  <c r="CJ16" i="16"/>
  <c r="CK16" i="16"/>
  <c r="CL16" i="16"/>
  <c r="CM16" i="16"/>
  <c r="CN16" i="16"/>
  <c r="CN17" i="16" s="1"/>
  <c r="BC23" i="16" s="1"/>
  <c r="CO16" i="16"/>
  <c r="CP16" i="16"/>
  <c r="CQ16" i="16"/>
  <c r="CR16" i="16"/>
  <c r="CS16" i="16"/>
  <c r="CT16" i="16"/>
  <c r="CU16" i="16"/>
  <c r="CV16" i="16"/>
  <c r="CW16" i="16"/>
  <c r="CX16" i="16"/>
  <c r="CY16" i="16"/>
  <c r="CZ16" i="16"/>
  <c r="DA16" i="16"/>
  <c r="DB16" i="16"/>
  <c r="DC16" i="16"/>
  <c r="DB17" i="16" s="1"/>
  <c r="BJ23" i="16" s="1"/>
  <c r="DD16" i="16"/>
  <c r="DD17" i="16" s="1"/>
  <c r="BK23" i="16" s="1"/>
  <c r="DE16" i="16"/>
  <c r="DF16" i="16"/>
  <c r="DG16" i="16"/>
  <c r="DH16" i="16"/>
  <c r="DI16" i="16"/>
  <c r="K14" i="13"/>
  <c r="L14" i="13"/>
  <c r="M14" i="13"/>
  <c r="N14" i="13"/>
  <c r="N15" i="13" s="1"/>
  <c r="P21" i="13" s="1"/>
  <c r="P14" i="13"/>
  <c r="Q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R14" i="13"/>
  <c r="AS14" i="13"/>
  <c r="AU14" i="13"/>
  <c r="AV14" i="13"/>
  <c r="AW14" i="13"/>
  <c r="AX14" i="13"/>
  <c r="AY14" i="13"/>
  <c r="AZ14" i="13"/>
  <c r="BA14" i="13"/>
  <c r="BB14" i="13"/>
  <c r="BC14" i="13"/>
  <c r="BD14" i="13"/>
  <c r="BE14" i="13"/>
  <c r="BF14" i="13"/>
  <c r="BG14" i="13"/>
  <c r="BH14" i="13"/>
  <c r="BI14" i="13"/>
  <c r="BJ14" i="13"/>
  <c r="BK14" i="13"/>
  <c r="BL14" i="13"/>
  <c r="BM14" i="13"/>
  <c r="BN14" i="13"/>
  <c r="BO14" i="13"/>
  <c r="BP14" i="13"/>
  <c r="BQ14" i="13"/>
  <c r="BR14" i="13"/>
  <c r="BS14" i="13"/>
  <c r="BT14" i="13"/>
  <c r="BU14" i="13"/>
  <c r="BV14" i="13"/>
  <c r="BW14" i="13"/>
  <c r="BX14" i="13"/>
  <c r="BY14" i="13"/>
  <c r="BZ14" i="13"/>
  <c r="CA14" i="13"/>
  <c r="CB14" i="13"/>
  <c r="CC14" i="13"/>
  <c r="CD14" i="13"/>
  <c r="CE14" i="13"/>
  <c r="CF14" i="13"/>
  <c r="CG14" i="13"/>
  <c r="CH14" i="13"/>
  <c r="CI14" i="13"/>
  <c r="CJ14" i="13"/>
  <c r="CK14" i="13"/>
  <c r="CL14" i="13"/>
  <c r="CM14" i="13"/>
  <c r="CN14" i="13"/>
  <c r="CO14" i="13"/>
  <c r="CP14" i="13"/>
  <c r="CQ14" i="13"/>
  <c r="CR14" i="13"/>
  <c r="CS14" i="13"/>
  <c r="CT14" i="13"/>
  <c r="CU14" i="13"/>
  <c r="CV14" i="13"/>
  <c r="CV15" i="13" s="1"/>
  <c r="BG21" i="13" s="1"/>
  <c r="CW14" i="13"/>
  <c r="CX14" i="13"/>
  <c r="CY14" i="13"/>
  <c r="CZ14" i="13"/>
  <c r="DA14" i="13"/>
  <c r="DB14" i="13"/>
  <c r="DC14" i="13"/>
  <c r="DD14" i="13"/>
  <c r="DE14" i="13"/>
  <c r="DF14" i="13"/>
  <c r="DG14" i="13"/>
  <c r="DH14" i="13"/>
  <c r="DI14" i="13"/>
  <c r="AD20" i="11"/>
  <c r="X26" i="11" s="1"/>
  <c r="AF20" i="11"/>
  <c r="Y26" i="11" s="1"/>
  <c r="AH20" i="11"/>
  <c r="Z26" i="11" s="1"/>
  <c r="AJ20" i="11"/>
  <c r="AA26" i="11" s="1"/>
  <c r="AN20" i="11"/>
  <c r="AC26" i="11" s="1"/>
  <c r="BF20" i="11"/>
  <c r="AL26" i="11" s="1"/>
  <c r="BH20" i="11"/>
  <c r="AM26" i="11" s="1"/>
  <c r="BJ20" i="11"/>
  <c r="AN26" i="11" s="1"/>
  <c r="BN20" i="11"/>
  <c r="AP26" i="11" s="1"/>
  <c r="BR20" i="11"/>
  <c r="AR26" i="11" s="1"/>
  <c r="BT20" i="11"/>
  <c r="AS26" i="11" s="1"/>
  <c r="BV20" i="11"/>
  <c r="AT26" i="11" s="1"/>
  <c r="BX20" i="11"/>
  <c r="AU26" i="11" s="1"/>
  <c r="CB20" i="11"/>
  <c r="AW26" i="11" s="1"/>
  <c r="CD20" i="11"/>
  <c r="AX26" i="11" s="1"/>
  <c r="CH20" i="11"/>
  <c r="AZ26" i="11" s="1"/>
  <c r="CJ20" i="11"/>
  <c r="BA26" i="11" s="1"/>
  <c r="CL20" i="11"/>
  <c r="BB26" i="11" s="1"/>
  <c r="CN20" i="11"/>
  <c r="BC26" i="11" s="1"/>
  <c r="CR20" i="11"/>
  <c r="BE26" i="11" s="1"/>
  <c r="CT20" i="11"/>
  <c r="BF26" i="11" s="1"/>
  <c r="CX20" i="11"/>
  <c r="BH26" i="11" s="1"/>
  <c r="CZ20" i="11"/>
  <c r="BI26" i="11" s="1"/>
  <c r="DB20" i="11"/>
  <c r="BJ26" i="11" s="1"/>
  <c r="DD20" i="11"/>
  <c r="BK26" i="11" s="1"/>
  <c r="DH20" i="11"/>
  <c r="BM26" i="11" s="1"/>
  <c r="L20" i="11"/>
  <c r="O26" i="11" s="1"/>
  <c r="R26" i="11"/>
  <c r="K14" i="10"/>
  <c r="L14" i="10"/>
  <c r="O21" i="10" s="1"/>
  <c r="N14" i="10"/>
  <c r="P21" i="10" s="1"/>
  <c r="O14" i="10"/>
  <c r="P14" i="10"/>
  <c r="Q21" i="10" s="1"/>
  <c r="Q14" i="10"/>
  <c r="R14" i="10"/>
  <c r="S14" i="10"/>
  <c r="T14" i="10"/>
  <c r="S21" i="10" s="1"/>
  <c r="U14" i="10"/>
  <c r="V14" i="10"/>
  <c r="T21" i="10" s="1"/>
  <c r="X14" i="10"/>
  <c r="U21" i="10" s="1"/>
  <c r="Y14" i="10"/>
  <c r="Z14" i="10"/>
  <c r="V21" i="10" s="1"/>
  <c r="AA14" i="10"/>
  <c r="AB14" i="10"/>
  <c r="W21" i="10" s="1"/>
  <c r="AC14" i="10"/>
  <c r="AD14" i="10"/>
  <c r="X21" i="10" s="1"/>
  <c r="AE14" i="10"/>
  <c r="AF14" i="10"/>
  <c r="Y21" i="10" s="1"/>
  <c r="AG14" i="10"/>
  <c r="AH14" i="10"/>
  <c r="Z21" i="10" s="1"/>
  <c r="AI14" i="10"/>
  <c r="AJ14" i="10"/>
  <c r="AA21" i="10" s="1"/>
  <c r="AK14" i="10"/>
  <c r="AL14" i="10"/>
  <c r="AB21" i="10" s="1"/>
  <c r="AM14" i="10"/>
  <c r="AN14" i="10"/>
  <c r="AC21" i="10" s="1"/>
  <c r="AO14" i="10"/>
  <c r="AP14" i="10"/>
  <c r="AD21" i="10" s="1"/>
  <c r="AQ14" i="10"/>
  <c r="AR14" i="10"/>
  <c r="AE21" i="10" s="1"/>
  <c r="AS14" i="10"/>
  <c r="AT14" i="10"/>
  <c r="AF21" i="10" s="1"/>
  <c r="AU14" i="10"/>
  <c r="AV14" i="10"/>
  <c r="AG21" i="10" s="1"/>
  <c r="AW14" i="10"/>
  <c r="AX14" i="10"/>
  <c r="AH21" i="10" s="1"/>
  <c r="AY14" i="10"/>
  <c r="AZ14" i="10"/>
  <c r="AI21" i="10" s="1"/>
  <c r="BA14" i="10"/>
  <c r="BB14" i="10"/>
  <c r="AJ21" i="10" s="1"/>
  <c r="BC14" i="10"/>
  <c r="BD14" i="10"/>
  <c r="AK21" i="10" s="1"/>
  <c r="BE14" i="10"/>
  <c r="BF14" i="10"/>
  <c r="AL21" i="10" s="1"/>
  <c r="BG14" i="10"/>
  <c r="BH14" i="10"/>
  <c r="AM21" i="10" s="1"/>
  <c r="BI14" i="10"/>
  <c r="BJ14" i="10"/>
  <c r="AN21" i="10" s="1"/>
  <c r="BK14" i="10"/>
  <c r="BL14" i="10"/>
  <c r="AO21" i="10" s="1"/>
  <c r="BM14" i="10"/>
  <c r="BN14" i="10"/>
  <c r="AP21" i="10" s="1"/>
  <c r="BO14" i="10"/>
  <c r="BP14" i="10"/>
  <c r="AQ21" i="10" s="1"/>
  <c r="BQ14" i="10"/>
  <c r="BR14" i="10"/>
  <c r="AR21" i="10" s="1"/>
  <c r="BS14" i="10"/>
  <c r="BT14" i="10"/>
  <c r="AS21" i="10" s="1"/>
  <c r="BU14" i="10"/>
  <c r="BV14" i="10"/>
  <c r="AT21" i="10" s="1"/>
  <c r="BW14" i="10"/>
  <c r="BX14" i="10"/>
  <c r="AU21" i="10" s="1"/>
  <c r="BY14" i="10"/>
  <c r="BZ14" i="10"/>
  <c r="AV21" i="10" s="1"/>
  <c r="CA14" i="10"/>
  <c r="CB14" i="10"/>
  <c r="AW21" i="10" s="1"/>
  <c r="CC14" i="10"/>
  <c r="CD14" i="10"/>
  <c r="AX21" i="10" s="1"/>
  <c r="CE14" i="10"/>
  <c r="CF14" i="10"/>
  <c r="AY21" i="10" s="1"/>
  <c r="CG14" i="10"/>
  <c r="CH14" i="10"/>
  <c r="AZ21" i="10" s="1"/>
  <c r="CI14" i="10"/>
  <c r="CJ14" i="10"/>
  <c r="BA21" i="10" s="1"/>
  <c r="CK14" i="10"/>
  <c r="CL14" i="10"/>
  <c r="BB21" i="10" s="1"/>
  <c r="CM14" i="10"/>
  <c r="CN14" i="10"/>
  <c r="BC21" i="10" s="1"/>
  <c r="CO14" i="10"/>
  <c r="CP14" i="10"/>
  <c r="BD21" i="10" s="1"/>
  <c r="CQ14" i="10"/>
  <c r="CR14" i="10"/>
  <c r="BE21" i="10" s="1"/>
  <c r="CS14" i="10"/>
  <c r="CT14" i="10"/>
  <c r="BF21" i="10" s="1"/>
  <c r="CU14" i="10"/>
  <c r="CV14" i="10"/>
  <c r="BG21" i="10" s="1"/>
  <c r="CW14" i="10"/>
  <c r="CX14" i="10"/>
  <c r="BH21" i="10" s="1"/>
  <c r="CY14" i="10"/>
  <c r="CZ14" i="10"/>
  <c r="BI21" i="10" s="1"/>
  <c r="DA14" i="10"/>
  <c r="DB14" i="10"/>
  <c r="BJ21" i="10" s="1"/>
  <c r="DC14" i="10"/>
  <c r="DD14" i="10"/>
  <c r="BK21" i="10" s="1"/>
  <c r="DE14" i="10"/>
  <c r="DF14" i="10"/>
  <c r="BL21" i="10" s="1"/>
  <c r="DG14" i="10"/>
  <c r="DH14" i="10"/>
  <c r="DI14" i="10"/>
  <c r="J19" i="9"/>
  <c r="L18" i="9"/>
  <c r="M18" i="9"/>
  <c r="R18" i="9"/>
  <c r="S18" i="9"/>
  <c r="T18" i="9"/>
  <c r="U18" i="9"/>
  <c r="V18" i="9"/>
  <c r="W18" i="9"/>
  <c r="X18" i="9"/>
  <c r="Y18" i="9"/>
  <c r="Z18" i="9"/>
  <c r="AA18" i="9"/>
  <c r="AB18" i="9"/>
  <c r="AC18" i="9"/>
  <c r="AD18" i="9"/>
  <c r="AE18" i="9"/>
  <c r="AF18" i="9"/>
  <c r="AG18" i="9"/>
  <c r="AH18" i="9"/>
  <c r="AI18" i="9"/>
  <c r="AJ18" i="9"/>
  <c r="AK18" i="9"/>
  <c r="AL18" i="9"/>
  <c r="AM18" i="9"/>
  <c r="AN18" i="9"/>
  <c r="AO18" i="9"/>
  <c r="AP18" i="9"/>
  <c r="AP19" i="9"/>
  <c r="AD25" i="9" s="1"/>
  <c r="AQ18" i="9"/>
  <c r="AR18" i="9"/>
  <c r="AS18" i="9"/>
  <c r="AR19" i="9"/>
  <c r="AE25" i="9" s="1"/>
  <c r="AT18" i="9"/>
  <c r="AT19" i="9" s="1"/>
  <c r="AF25" i="9" s="1"/>
  <c r="AU18" i="9"/>
  <c r="AV18" i="9"/>
  <c r="AW18" i="9"/>
  <c r="AX18" i="9"/>
  <c r="AY18" i="9"/>
  <c r="AZ18" i="9"/>
  <c r="BA18" i="9"/>
  <c r="BB18" i="9"/>
  <c r="BC18" i="9"/>
  <c r="BD18" i="9"/>
  <c r="BE18" i="9"/>
  <c r="BF18" i="9"/>
  <c r="BG18" i="9"/>
  <c r="BH18" i="9"/>
  <c r="BI18" i="9"/>
  <c r="BJ18" i="9"/>
  <c r="BK18" i="9"/>
  <c r="BL18" i="9"/>
  <c r="BM18" i="9"/>
  <c r="BN18" i="9"/>
  <c r="BO18" i="9"/>
  <c r="BN19" i="9" s="1"/>
  <c r="AP25" i="9" s="1"/>
  <c r="BP18" i="9"/>
  <c r="BQ18" i="9"/>
  <c r="BR18" i="9"/>
  <c r="BS18" i="9"/>
  <c r="BT18" i="9"/>
  <c r="BU18" i="9"/>
  <c r="BV18" i="9"/>
  <c r="BW18" i="9"/>
  <c r="BX18" i="9"/>
  <c r="BY18" i="9"/>
  <c r="BZ18" i="9"/>
  <c r="CA18" i="9"/>
  <c r="CB18" i="9"/>
  <c r="CC18" i="9"/>
  <c r="CD18" i="9"/>
  <c r="CE18" i="9"/>
  <c r="CF18" i="9"/>
  <c r="CG18" i="9"/>
  <c r="CH18" i="9"/>
  <c r="CI18" i="9"/>
  <c r="CJ18" i="9"/>
  <c r="CK18" i="9"/>
  <c r="CL18" i="9"/>
  <c r="CM18" i="9"/>
  <c r="CN18" i="9"/>
  <c r="CO18" i="9"/>
  <c r="CP18" i="9"/>
  <c r="CQ18" i="9"/>
  <c r="CR18" i="9"/>
  <c r="CS18" i="9"/>
  <c r="CT18" i="9"/>
  <c r="CU18" i="9"/>
  <c r="CV18" i="9"/>
  <c r="CW18" i="9"/>
  <c r="CX18" i="9"/>
  <c r="CY18" i="9"/>
  <c r="CZ18" i="9"/>
  <c r="DA18" i="9"/>
  <c r="CZ19" i="9" s="1"/>
  <c r="BI25" i="9" s="1"/>
  <c r="DB18" i="9"/>
  <c r="DC18" i="9"/>
  <c r="DD18" i="9"/>
  <c r="DE18" i="9"/>
  <c r="DF18" i="9"/>
  <c r="DF19" i="9" s="1"/>
  <c r="BL25" i="9" s="1"/>
  <c r="DG18" i="9"/>
  <c r="DH18" i="9"/>
  <c r="DI18" i="9"/>
  <c r="DH19" i="9" s="1"/>
  <c r="BM25" i="9" s="1"/>
  <c r="CN26" i="8"/>
  <c r="BC32" i="8" s="1"/>
  <c r="CV26" i="8"/>
  <c r="BG32" i="8" s="1"/>
  <c r="BX26" i="8"/>
  <c r="AU32" i="8" s="1"/>
  <c r="CB26" i="8"/>
  <c r="AW32" i="8" s="1"/>
  <c r="CD26" i="8"/>
  <c r="AX32" i="8" s="1"/>
  <c r="CF26" i="8"/>
  <c r="AY32" i="8" s="1"/>
  <c r="CJ26" i="8"/>
  <c r="BA32" i="8" s="1"/>
  <c r="CP26" i="8"/>
  <c r="BD32" i="8" s="1"/>
  <c r="CR26" i="8"/>
  <c r="BE32" i="8" s="1"/>
  <c r="CT26" i="8"/>
  <c r="BF32" i="8" s="1"/>
  <c r="CX26" i="8"/>
  <c r="BH32" i="8" s="1"/>
  <c r="CZ26" i="8"/>
  <c r="BI32" i="8" s="1"/>
  <c r="DB26" i="8"/>
  <c r="BJ32" i="8" s="1"/>
  <c r="DD26" i="8"/>
  <c r="BK32" i="8" s="1"/>
  <c r="DH26" i="8"/>
  <c r="BM32" i="8" s="1"/>
  <c r="K16" i="7"/>
  <c r="J17" i="7" s="1"/>
  <c r="L16" i="7"/>
  <c r="M16" i="7"/>
  <c r="N16" i="7"/>
  <c r="O16" i="7"/>
  <c r="Q16" i="7"/>
  <c r="Q23" i="7" s="1"/>
  <c r="E11" i="27" s="1"/>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T17" i="7" s="1"/>
  <c r="BF23" i="7" s="1"/>
  <c r="CV16" i="7"/>
  <c r="CV17" i="7" s="1"/>
  <c r="BG23" i="7" s="1"/>
  <c r="CW16" i="7"/>
  <c r="CX16" i="7"/>
  <c r="CY16" i="7"/>
  <c r="CZ16" i="7"/>
  <c r="DA16" i="7"/>
  <c r="DB16" i="7"/>
  <c r="DB17" i="7" s="1"/>
  <c r="BJ23" i="7" s="1"/>
  <c r="DC16" i="7"/>
  <c r="DD16" i="7"/>
  <c r="DE16" i="7"/>
  <c r="DD17" i="7"/>
  <c r="BK23" i="7" s="1"/>
  <c r="DF16" i="7"/>
  <c r="DG16" i="7"/>
  <c r="DH16" i="7"/>
  <c r="DH17" i="7" s="1"/>
  <c r="K23" i="6"/>
  <c r="L23" i="6"/>
  <c r="M23" i="6"/>
  <c r="O23" i="6"/>
  <c r="N24" i="6" s="1"/>
  <c r="P30" i="6" s="1"/>
  <c r="P23" i="6"/>
  <c r="Q23" i="6"/>
  <c r="R23" i="6"/>
  <c r="S23" i="6"/>
  <c r="U23" i="6"/>
  <c r="T24" i="6" s="1"/>
  <c r="S30" i="6" s="1"/>
  <c r="V23" i="6"/>
  <c r="W23" i="6"/>
  <c r="Y23" i="6"/>
  <c r="Z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I23" i="6"/>
  <c r="L30" i="5"/>
  <c r="M30" i="5"/>
  <c r="N30" i="5"/>
  <c r="P30" i="5"/>
  <c r="R30" i="5"/>
  <c r="S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P31" i="5" s="1"/>
  <c r="BD37" i="5" s="1"/>
  <c r="CQ30" i="5"/>
  <c r="CR30" i="5"/>
  <c r="CS30" i="5"/>
  <c r="CT30" i="5"/>
  <c r="CT31" i="5" s="1"/>
  <c r="BF37" i="5" s="1"/>
  <c r="CU30" i="5"/>
  <c r="CV30" i="5"/>
  <c r="CW30" i="5"/>
  <c r="CX30" i="5"/>
  <c r="CX31" i="5" s="1"/>
  <c r="BH37" i="5" s="1"/>
  <c r="CY30" i="5"/>
  <c r="CZ30" i="5"/>
  <c r="DA30" i="5"/>
  <c r="CZ31" i="5" s="1"/>
  <c r="BI37" i="5" s="1"/>
  <c r="DB30" i="5"/>
  <c r="DB31" i="5" s="1"/>
  <c r="BJ37" i="5" s="1"/>
  <c r="DC30" i="5"/>
  <c r="DD30" i="5"/>
  <c r="DE30" i="5"/>
  <c r="DF30" i="5"/>
  <c r="DF31" i="5" s="1"/>
  <c r="BL37" i="5" s="1"/>
  <c r="DG30" i="5"/>
  <c r="DH30" i="5"/>
  <c r="DH31" i="5" s="1"/>
  <c r="CL42" i="4"/>
  <c r="CM42" i="4"/>
  <c r="CN42" i="4"/>
  <c r="CO42" i="4"/>
  <c r="CP42" i="4"/>
  <c r="CQ42" i="4"/>
  <c r="CR42" i="4"/>
  <c r="CS42" i="4"/>
  <c r="CT42" i="4"/>
  <c r="CU42" i="4"/>
  <c r="CV42" i="4"/>
  <c r="CW42" i="4"/>
  <c r="CX42" i="4"/>
  <c r="CY42" i="4"/>
  <c r="CZ42" i="4"/>
  <c r="DA42" i="4"/>
  <c r="DB42" i="4"/>
  <c r="DC42" i="4"/>
  <c r="DD42" i="4"/>
  <c r="DE42" i="4"/>
  <c r="DD43" i="4" s="1"/>
  <c r="BK49" i="4" s="1"/>
  <c r="DF42" i="4"/>
  <c r="DG42" i="4"/>
  <c r="DH42" i="4"/>
  <c r="DI42" i="4"/>
  <c r="L26" i="5"/>
  <c r="M26" i="5"/>
  <c r="N26" i="5"/>
  <c r="K14" i="19"/>
  <c r="L14" i="19"/>
  <c r="L15" i="19" s="1"/>
  <c r="O24" i="19" s="1"/>
  <c r="M14" i="19"/>
  <c r="N14" i="19"/>
  <c r="O14" i="19"/>
  <c r="P14" i="19"/>
  <c r="P15" i="19" s="1"/>
  <c r="Q24" i="19" s="1"/>
  <c r="R14" i="19"/>
  <c r="S14" i="19"/>
  <c r="T14" i="19"/>
  <c r="T15" i="19" s="1"/>
  <c r="S24" i="19" s="1"/>
  <c r="U14" i="19"/>
  <c r="V14" i="19"/>
  <c r="W14" i="19"/>
  <c r="X14" i="19"/>
  <c r="X15" i="19" s="1"/>
  <c r="U24" i="19" s="1"/>
  <c r="Y14" i="19"/>
  <c r="Z14" i="19"/>
  <c r="AA14" i="19"/>
  <c r="AB14" i="19"/>
  <c r="AC14" i="19"/>
  <c r="AD14" i="19"/>
  <c r="AE14" i="19"/>
  <c r="AF14" i="19"/>
  <c r="AF15" i="19" s="1"/>
  <c r="Y24" i="19" s="1"/>
  <c r="AG14" i="19"/>
  <c r="AH14" i="19"/>
  <c r="AI14" i="19"/>
  <c r="AJ14" i="19"/>
  <c r="AK14" i="19"/>
  <c r="AL14" i="19"/>
  <c r="AM14" i="19"/>
  <c r="AN14" i="19"/>
  <c r="AO14" i="19"/>
  <c r="AP14" i="19"/>
  <c r="AR12" i="7"/>
  <c r="AN23" i="20"/>
  <c r="AC32" i="20" s="1"/>
  <c r="P50" i="18"/>
  <c r="P41" i="18"/>
  <c r="Q50" i="18" s="1"/>
  <c r="R41" i="18"/>
  <c r="R50" i="18" s="1"/>
  <c r="V41" i="18"/>
  <c r="T50" i="18" s="1"/>
  <c r="Z41" i="18"/>
  <c r="V50" i="18" s="1"/>
  <c r="AB41" i="18"/>
  <c r="W50" i="18" s="1"/>
  <c r="AD41" i="18"/>
  <c r="X50" i="18" s="1"/>
  <c r="K12" i="16"/>
  <c r="M12" i="16"/>
  <c r="O12" i="16"/>
  <c r="N13" i="16" s="1"/>
  <c r="X16" i="11"/>
  <c r="U25" i="11" s="1"/>
  <c r="Z16" i="11"/>
  <c r="V25" i="11" s="1"/>
  <c r="W25" i="11"/>
  <c r="AF16" i="11"/>
  <c r="Y25" i="11" s="1"/>
  <c r="AH16" i="11"/>
  <c r="Z25" i="11" s="1"/>
  <c r="AL16" i="11"/>
  <c r="AB25" i="11" s="1"/>
  <c r="AR16" i="11"/>
  <c r="AE25" i="11" s="1"/>
  <c r="S12" i="7"/>
  <c r="T12" i="7"/>
  <c r="U12" i="7"/>
  <c r="V12" i="7"/>
  <c r="W12" i="7"/>
  <c r="X12" i="7"/>
  <c r="Y12" i="7"/>
  <c r="Z12" i="7"/>
  <c r="AA12" i="7"/>
  <c r="AB12" i="7"/>
  <c r="AC12" i="7"/>
  <c r="AD12" i="7"/>
  <c r="AE12" i="7"/>
  <c r="AF12" i="7"/>
  <c r="AG12" i="7"/>
  <c r="AH12" i="7"/>
  <c r="AI12" i="7"/>
  <c r="AJ12" i="7"/>
  <c r="AK12" i="7"/>
  <c r="AL12" i="7"/>
  <c r="AM12" i="7"/>
  <c r="AN12" i="7"/>
  <c r="AO12" i="7"/>
  <c r="AP12" i="7"/>
  <c r="AQ12" i="7"/>
  <c r="AN19" i="6"/>
  <c r="AO19" i="6"/>
  <c r="AP19" i="6"/>
  <c r="AQ19" i="6"/>
  <c r="AR19" i="6"/>
  <c r="P26" i="5"/>
  <c r="P27" i="5" s="1"/>
  <c r="Q36" i="5" s="1"/>
  <c r="R26" i="5"/>
  <c r="R27" i="5" s="1"/>
  <c r="T26" i="5"/>
  <c r="U26" i="5"/>
  <c r="V26" i="5"/>
  <c r="W26" i="5"/>
  <c r="X26" i="5"/>
  <c r="Y26" i="5"/>
  <c r="Z26" i="5"/>
  <c r="AB26" i="5"/>
  <c r="AC26" i="5"/>
  <c r="AD26" i="5"/>
  <c r="AE26" i="5"/>
  <c r="AF26" i="5"/>
  <c r="AG26" i="5"/>
  <c r="AH26" i="5"/>
  <c r="AI26" i="5"/>
  <c r="AJ26" i="5"/>
  <c r="AK26" i="5"/>
  <c r="AL26" i="5"/>
  <c r="AM26" i="5"/>
  <c r="AN26" i="5"/>
  <c r="AO26" i="5"/>
  <c r="AP26" i="5"/>
  <c r="AQ26" i="5"/>
  <c r="DH52" i="21"/>
  <c r="BM58" i="21" s="1"/>
  <c r="DD52" i="21"/>
  <c r="BK58" i="21" s="1"/>
  <c r="CZ52" i="21"/>
  <c r="BI58" i="21" s="1"/>
  <c r="H6" i="31"/>
  <c r="BL58" i="23" l="1"/>
  <c r="AQ16" i="27"/>
  <c r="AQ16" i="31"/>
  <c r="AT16" i="27"/>
  <c r="AT16" i="31"/>
  <c r="AX16" i="27"/>
  <c r="AX16" i="31"/>
  <c r="CP13" i="16"/>
  <c r="BD22" i="16" s="1"/>
  <c r="AM16" i="27"/>
  <c r="AM16" i="31"/>
  <c r="CF13" i="16"/>
  <c r="AY22" i="16" s="1"/>
  <c r="AY16" i="27"/>
  <c r="AY16" i="31"/>
  <c r="CR17" i="16"/>
  <c r="BE23" i="16" s="1"/>
  <c r="DD13" i="16"/>
  <c r="BK22" i="16" s="1"/>
  <c r="CN13" i="16"/>
  <c r="BC22" i="16" s="1"/>
  <c r="DB61" i="29"/>
  <c r="BJ67" i="29" s="1"/>
  <c r="DF61" i="29"/>
  <c r="BL67" i="29" s="1"/>
  <c r="DF11" i="13"/>
  <c r="BL20" i="13" s="1"/>
  <c r="CR15" i="13"/>
  <c r="BE21" i="13" s="1"/>
  <c r="DF15" i="13"/>
  <c r="BL21" i="13" s="1"/>
  <c r="CX15" i="13"/>
  <c r="BH21" i="13" s="1"/>
  <c r="AY14" i="27"/>
  <c r="AY14" i="31"/>
  <c r="AZ14" i="27"/>
  <c r="AZ14" i="31"/>
  <c r="DB15" i="9"/>
  <c r="BJ24" i="9" s="1"/>
  <c r="CT15" i="9"/>
  <c r="BF24" i="9" s="1"/>
  <c r="DD19" i="9"/>
  <c r="BK25" i="9" s="1"/>
  <c r="CV19" i="9"/>
  <c r="BG25" i="9" s="1"/>
  <c r="BA12" i="27"/>
  <c r="AX12" i="27"/>
  <c r="AW12" i="27"/>
  <c r="AV12" i="27"/>
  <c r="AY12" i="27"/>
  <c r="AX11" i="27"/>
  <c r="AX11" i="31"/>
  <c r="AU11" i="27"/>
  <c r="AU11" i="31"/>
  <c r="AT11" i="27"/>
  <c r="AT11" i="31"/>
  <c r="AY11" i="27"/>
  <c r="AY11" i="31"/>
  <c r="CX17" i="7"/>
  <c r="BH23" i="7" s="1"/>
  <c r="DF13" i="7"/>
  <c r="BL22" i="7" s="1"/>
  <c r="BA11" i="27"/>
  <c r="BA11" i="31"/>
  <c r="DF17" i="7"/>
  <c r="BL23" i="7" s="1"/>
  <c r="AB37" i="31" s="1"/>
  <c r="CZ17" i="7"/>
  <c r="BI23" i="7" s="1"/>
  <c r="CZ13" i="7"/>
  <c r="BI22" i="7" s="1"/>
  <c r="CX24" i="6"/>
  <c r="BH30" i="6" s="1"/>
  <c r="DD24" i="6"/>
  <c r="BK30" i="6" s="1"/>
  <c r="CL27" i="5"/>
  <c r="BB36" i="5" s="1"/>
  <c r="CL31" i="5"/>
  <c r="BB37" i="5" s="1"/>
  <c r="AP10" i="27" s="1"/>
  <c r="CT39" i="4"/>
  <c r="BF48" i="4" s="1"/>
  <c r="DB19" i="19"/>
  <c r="BJ25" i="19" s="1"/>
  <c r="DB15" i="19"/>
  <c r="BJ24" i="19" s="1"/>
  <c r="AW5" i="27"/>
  <c r="AW5" i="31"/>
  <c r="AW14" i="27"/>
  <c r="AW14" i="31"/>
  <c r="AX14" i="27"/>
  <c r="AX14" i="31"/>
  <c r="CH13" i="7"/>
  <c r="AZ22" i="7" s="1"/>
  <c r="CN17" i="7"/>
  <c r="BC23" i="7" s="1"/>
  <c r="DB43" i="4"/>
  <c r="BJ49" i="4" s="1"/>
  <c r="AX4" i="27" s="1"/>
  <c r="AU21" i="27"/>
  <c r="AU21" i="31"/>
  <c r="DB15" i="13"/>
  <c r="BJ21" i="13" s="1"/>
  <c r="CT15" i="13"/>
  <c r="BF21" i="13" s="1"/>
  <c r="CL15" i="13"/>
  <c r="BB21" i="13" s="1"/>
  <c r="CD15" i="13"/>
  <c r="AX21" i="13" s="1"/>
  <c r="AL21" i="27" s="1"/>
  <c r="BV15" i="13"/>
  <c r="AT21" i="13" s="1"/>
  <c r="BN15" i="13"/>
  <c r="AP21" i="13" s="1"/>
  <c r="AD21" i="27" s="1"/>
  <c r="DB11" i="13"/>
  <c r="BJ20" i="13" s="1"/>
  <c r="CT11" i="13"/>
  <c r="BF20" i="13" s="1"/>
  <c r="AS21" i="27"/>
  <c r="AS21" i="31"/>
  <c r="CZ11" i="13"/>
  <c r="BI20" i="13" s="1"/>
  <c r="AV21" i="27"/>
  <c r="AV21" i="31"/>
  <c r="CX11" i="13"/>
  <c r="BH20" i="13" s="1"/>
  <c r="CR11" i="13"/>
  <c r="BE20" i="13" s="1"/>
  <c r="DB20" i="6"/>
  <c r="BJ29" i="6" s="1"/>
  <c r="DD39" i="4"/>
  <c r="BK48" i="4" s="1"/>
  <c r="AY4" i="27" s="1"/>
  <c r="AX4" i="31"/>
  <c r="BF58" i="23"/>
  <c r="BG58" i="23"/>
  <c r="BH58" i="23"/>
  <c r="CJ11" i="13"/>
  <c r="BA20" i="13" s="1"/>
  <c r="CB11" i="13"/>
  <c r="AW20" i="13" s="1"/>
  <c r="BT11" i="13"/>
  <c r="AS20" i="13" s="1"/>
  <c r="BL11" i="13"/>
  <c r="AO20" i="13" s="1"/>
  <c r="CP15" i="13"/>
  <c r="BD21" i="13" s="1"/>
  <c r="CP11" i="13"/>
  <c r="BD20" i="13" s="1"/>
  <c r="BL15" i="13"/>
  <c r="AO21" i="13" s="1"/>
  <c r="AC21" i="27" s="1"/>
  <c r="BX11" i="13"/>
  <c r="AU20" i="13" s="1"/>
  <c r="CL17" i="7"/>
  <c r="BB23" i="7" s="1"/>
  <c r="CV24" i="6"/>
  <c r="BG30" i="6" s="1"/>
  <c r="AS5" i="27"/>
  <c r="AS5" i="31"/>
  <c r="CN19" i="19"/>
  <c r="BC25" i="19" s="1"/>
  <c r="CL19" i="19"/>
  <c r="BB25" i="19" s="1"/>
  <c r="AO5" i="27"/>
  <c r="AO5" i="31"/>
  <c r="BR15" i="13"/>
  <c r="AR21" i="13" s="1"/>
  <c r="BZ11" i="13"/>
  <c r="AV20" i="13" s="1"/>
  <c r="CF11" i="13"/>
  <c r="AY20" i="13" s="1"/>
  <c r="BP11" i="13"/>
  <c r="AQ20" i="13" s="1"/>
  <c r="BH11" i="13"/>
  <c r="AM20" i="13" s="1"/>
  <c r="CH15" i="13"/>
  <c r="AZ21" i="13" s="1"/>
  <c r="BJ11" i="13"/>
  <c r="AN20" i="13" s="1"/>
  <c r="BP15" i="13"/>
  <c r="AQ21" i="13" s="1"/>
  <c r="AP21" i="27"/>
  <c r="AP21" i="31"/>
  <c r="BJ15" i="13"/>
  <c r="AN21" i="13" s="1"/>
  <c r="BR11" i="13"/>
  <c r="AR20" i="13" s="1"/>
  <c r="CL11" i="13"/>
  <c r="BB20" i="13" s="1"/>
  <c r="CD11" i="13"/>
  <c r="AX20" i="13" s="1"/>
  <c r="BV11" i="13"/>
  <c r="AT20" i="13" s="1"/>
  <c r="BN11" i="13"/>
  <c r="AP20" i="13" s="1"/>
  <c r="BZ15" i="13"/>
  <c r="AV21" i="13" s="1"/>
  <c r="CH11" i="13"/>
  <c r="AZ20" i="13" s="1"/>
  <c r="AV14" i="27"/>
  <c r="AV14" i="31"/>
  <c r="AU12" i="27"/>
  <c r="AO12" i="27"/>
  <c r="CT43" i="4"/>
  <c r="BF49" i="4" s="1"/>
  <c r="CR43" i="4"/>
  <c r="BE49" i="4" s="1"/>
  <c r="CV39" i="4"/>
  <c r="BG48" i="4" s="1"/>
  <c r="CL39" i="4"/>
  <c r="BB48" i="4" s="1"/>
  <c r="AX6" i="27"/>
  <c r="AX6" i="31"/>
  <c r="AB32" i="31"/>
  <c r="AY6" i="27"/>
  <c r="CV52" i="21"/>
  <c r="BG58" i="21" s="1"/>
  <c r="AA32" i="31" s="1"/>
  <c r="CP61" i="29"/>
  <c r="BD67" i="29" s="1"/>
  <c r="AR12" i="27"/>
  <c r="AT12" i="27"/>
  <c r="AS12" i="27"/>
  <c r="CP17" i="7"/>
  <c r="BD23" i="7" s="1"/>
  <c r="CR24" i="6"/>
  <c r="BE30" i="6" s="1"/>
  <c r="CN20" i="6"/>
  <c r="BC29" i="6" s="1"/>
  <c r="BE58" i="23"/>
  <c r="CD17" i="7"/>
  <c r="AX23" i="7" s="1"/>
  <c r="CF17" i="7"/>
  <c r="AY23" i="7" s="1"/>
  <c r="CP24" i="6"/>
  <c r="BD30" i="6" s="1"/>
  <c r="CN43" i="4"/>
  <c r="BC49" i="4" s="1"/>
  <c r="CT48" i="21"/>
  <c r="BF57" i="21" s="1"/>
  <c r="AT6" i="27" s="1"/>
  <c r="CP52" i="21"/>
  <c r="BD58" i="21" s="1"/>
  <c r="AR6" i="27" s="1"/>
  <c r="CD61" i="29"/>
  <c r="AX67" i="29" s="1"/>
  <c r="AS14" i="27"/>
  <c r="AS14" i="31"/>
  <c r="AQ14" i="27"/>
  <c r="AQ14" i="31"/>
  <c r="AA40" i="31"/>
  <c r="AK12" i="27"/>
  <c r="AQ12" i="27"/>
  <c r="AM12" i="27"/>
  <c r="AI12" i="27"/>
  <c r="CN13" i="7"/>
  <c r="BC22" i="7" s="1"/>
  <c r="AQ11" i="27" s="1"/>
  <c r="CR17" i="7"/>
  <c r="BE23" i="7" s="1"/>
  <c r="CH17" i="7"/>
  <c r="AZ23" i="7" s="1"/>
  <c r="AN11" i="27" s="1"/>
  <c r="CT24" i="6"/>
  <c r="BF30" i="6" s="1"/>
  <c r="CR20" i="6"/>
  <c r="BE29" i="6" s="1"/>
  <c r="G7" i="27"/>
  <c r="D7" i="27"/>
  <c r="CT20" i="6"/>
  <c r="BF29" i="6" s="1"/>
  <c r="CN39" i="4"/>
  <c r="BC48" i="4" s="1"/>
  <c r="BC58" i="23"/>
  <c r="BE58" i="21"/>
  <c r="CJ52" i="21"/>
  <c r="BA58" i="21" s="1"/>
  <c r="AZ20" i="31"/>
  <c r="CV57" i="29"/>
  <c r="BG66" i="29" s="1"/>
  <c r="CL57" i="29"/>
  <c r="BB66" i="29" s="1"/>
  <c r="CT61" i="29"/>
  <c r="BF67" i="29" s="1"/>
  <c r="CX57" i="29"/>
  <c r="BH66" i="29" s="1"/>
  <c r="CJ19" i="9"/>
  <c r="BA25" i="9" s="1"/>
  <c r="CL15" i="9"/>
  <c r="BB24" i="9" s="1"/>
  <c r="CB13" i="7"/>
  <c r="AW22" i="7" s="1"/>
  <c r="CJ17" i="7"/>
  <c r="BA23" i="7" s="1"/>
  <c r="CD13" i="7"/>
  <c r="AX22" i="7" s="1"/>
  <c r="CJ13" i="7"/>
  <c r="BA22" i="7" s="1"/>
  <c r="CB17" i="7"/>
  <c r="AW23" i="7" s="1"/>
  <c r="AK11" i="27" s="1"/>
  <c r="CN52" i="21"/>
  <c r="BC58" i="21" s="1"/>
  <c r="CJ61" i="29"/>
  <c r="BA67" i="29" s="1"/>
  <c r="CN61" i="29"/>
  <c r="BC67" i="29" s="1"/>
  <c r="CJ57" i="29"/>
  <c r="BA66" i="29" s="1"/>
  <c r="CN24" i="6"/>
  <c r="BC30" i="6" s="1"/>
  <c r="CH20" i="6"/>
  <c r="AZ29" i="6" s="1"/>
  <c r="CF27" i="5"/>
  <c r="AY36" i="5" s="1"/>
  <c r="AP10" i="31"/>
  <c r="CH15" i="19"/>
  <c r="AZ24" i="19" s="1"/>
  <c r="CF19" i="19"/>
  <c r="AY25" i="19" s="1"/>
  <c r="CD15" i="19"/>
  <c r="AX24" i="19" s="1"/>
  <c r="CF52" i="21"/>
  <c r="AY58" i="21" s="1"/>
  <c r="BV17" i="16"/>
  <c r="AT23" i="16" s="1"/>
  <c r="CL61" i="29"/>
  <c r="BB67" i="29" s="1"/>
  <c r="CD15" i="9"/>
  <c r="AX24" i="9" s="1"/>
  <c r="CF20" i="6"/>
  <c r="AY29" i="6" s="1"/>
  <c r="BT24" i="6"/>
  <c r="AS30" i="6" s="1"/>
  <c r="X24" i="6"/>
  <c r="U30" i="6" s="1"/>
  <c r="CJ27" i="5"/>
  <c r="BA36" i="5" s="1"/>
  <c r="CH31" i="5"/>
  <c r="AZ37" i="5" s="1"/>
  <c r="BA58" i="23"/>
  <c r="CL52" i="21"/>
  <c r="CH57" i="29"/>
  <c r="AZ66" i="29" s="1"/>
  <c r="CF61" i="29"/>
  <c r="AY67" i="29" s="1"/>
  <c r="AM20" i="27" s="1"/>
  <c r="CH61" i="29"/>
  <c r="AZ67" i="29" s="1"/>
  <c r="CF57" i="29"/>
  <c r="AY66" i="29" s="1"/>
  <c r="L11" i="13"/>
  <c r="O20" i="13" s="1"/>
  <c r="AP14" i="27"/>
  <c r="AP14" i="31"/>
  <c r="AO14" i="27"/>
  <c r="Z40" i="31"/>
  <c r="AO14" i="31"/>
  <c r="CH48" i="21"/>
  <c r="AZ57" i="21" s="1"/>
  <c r="D21" i="31"/>
  <c r="N21" i="13"/>
  <c r="CH19" i="9"/>
  <c r="AZ25" i="9" s="1"/>
  <c r="B11" i="31"/>
  <c r="E11" i="31"/>
  <c r="CJ20" i="6"/>
  <c r="BA29" i="6" s="1"/>
  <c r="CF24" i="6"/>
  <c r="AY30" i="6" s="1"/>
  <c r="CD20" i="6"/>
  <c r="AX29" i="6" s="1"/>
  <c r="CH27" i="5"/>
  <c r="AZ36" i="5" s="1"/>
  <c r="BZ31" i="5"/>
  <c r="AV37" i="5" s="1"/>
  <c r="CX82" i="22"/>
  <c r="BH88" i="22" s="1"/>
  <c r="DF78" i="22"/>
  <c r="BL87" i="22" s="1"/>
  <c r="CV82" i="22"/>
  <c r="BG88" i="22" s="1"/>
  <c r="CV78" i="22"/>
  <c r="BG87" i="22" s="1"/>
  <c r="CJ82" i="22"/>
  <c r="DH78" i="22"/>
  <c r="BM87" i="22" s="1"/>
  <c r="BE88" i="22"/>
  <c r="CZ78" i="22"/>
  <c r="BI87" i="22" s="1"/>
  <c r="CR78" i="22"/>
  <c r="BE87" i="22" s="1"/>
  <c r="CJ78" i="22"/>
  <c r="BA87" i="22" s="1"/>
  <c r="CP78" i="22"/>
  <c r="BD87" i="22" s="1"/>
  <c r="DD82" i="22"/>
  <c r="DH82" i="22"/>
  <c r="CH52" i="21"/>
  <c r="BZ52" i="21"/>
  <c r="AV58" i="21" s="1"/>
  <c r="E17" i="31"/>
  <c r="Q17" i="31"/>
  <c r="I17" i="31"/>
  <c r="AM14" i="27"/>
  <c r="AM14" i="31"/>
  <c r="CD31" i="5"/>
  <c r="AX37" i="5" s="1"/>
  <c r="AL10" i="27" s="1"/>
  <c r="AX58" i="23"/>
  <c r="AV58" i="23"/>
  <c r="B9" i="31"/>
  <c r="AM9" i="31"/>
  <c r="CD19" i="19"/>
  <c r="AX25" i="19" s="1"/>
  <c r="BV15" i="19"/>
  <c r="AT24" i="19" s="1"/>
  <c r="CB52" i="21"/>
  <c r="AW58" i="21" s="1"/>
  <c r="CD52" i="21"/>
  <c r="AX58" i="21" s="1"/>
  <c r="N15" i="31"/>
  <c r="F15" i="31"/>
  <c r="C15" i="31"/>
  <c r="L15" i="31"/>
  <c r="D15" i="31"/>
  <c r="AJ11" i="13"/>
  <c r="AA20" i="13" s="1"/>
  <c r="AB11" i="13"/>
  <c r="W20" i="13" s="1"/>
  <c r="T11" i="13"/>
  <c r="S20" i="13" s="1"/>
  <c r="BX17" i="7"/>
  <c r="AU23" i="7" s="1"/>
  <c r="CB20" i="6"/>
  <c r="AW29" i="6" s="1"/>
  <c r="CD27" i="5"/>
  <c r="AX36" i="5" s="1"/>
  <c r="CB48" i="21"/>
  <c r="AW57" i="21" s="1"/>
  <c r="CD48" i="21"/>
  <c r="AX57" i="21" s="1"/>
  <c r="CB13" i="16"/>
  <c r="AW22" i="16" s="1"/>
  <c r="BX57" i="29"/>
  <c r="AU66" i="29" s="1"/>
  <c r="BV61" i="29"/>
  <c r="AT67" i="29" s="1"/>
  <c r="AL14" i="27"/>
  <c r="AL14" i="31"/>
  <c r="AJ14" i="27"/>
  <c r="AJ14" i="31"/>
  <c r="AK14" i="27"/>
  <c r="Y40" i="31"/>
  <c r="AK14" i="31"/>
  <c r="AY13" i="27"/>
  <c r="AY13" i="31"/>
  <c r="E13" i="27"/>
  <c r="E13" i="31"/>
  <c r="AU13" i="27"/>
  <c r="AU13" i="31"/>
  <c r="CN19" i="9"/>
  <c r="BC25" i="9" s="1"/>
  <c r="BA13" i="27"/>
  <c r="BA13" i="31"/>
  <c r="BH19" i="9"/>
  <c r="AM25" i="9" s="1"/>
  <c r="DH15" i="9"/>
  <c r="BM24" i="9" s="1"/>
  <c r="CJ15" i="9"/>
  <c r="BA24" i="9" s="1"/>
  <c r="AN15" i="9"/>
  <c r="AC24" i="9" s="1"/>
  <c r="N15" i="9"/>
  <c r="P24" i="9" s="1"/>
  <c r="AW13" i="27"/>
  <c r="AW13" i="31"/>
  <c r="CL19" i="9"/>
  <c r="BB25" i="9" s="1"/>
  <c r="AD13" i="27"/>
  <c r="AD13" i="31"/>
  <c r="AJ19" i="9"/>
  <c r="AA25" i="9" s="1"/>
  <c r="AB19" i="9"/>
  <c r="W25" i="9" s="1"/>
  <c r="DF15" i="9"/>
  <c r="BL24" i="9" s="1"/>
  <c r="CX15" i="9"/>
  <c r="BH24" i="9" s="1"/>
  <c r="CP15" i="9"/>
  <c r="BD24" i="9" s="1"/>
  <c r="CH15" i="9"/>
  <c r="AZ24" i="9" s="1"/>
  <c r="BZ15" i="9"/>
  <c r="AV24" i="9" s="1"/>
  <c r="BJ15" i="9"/>
  <c r="AN24" i="9" s="1"/>
  <c r="BB15" i="9"/>
  <c r="AJ24" i="9" s="1"/>
  <c r="AT15" i="9"/>
  <c r="AF24" i="9" s="1"/>
  <c r="AL15" i="9"/>
  <c r="AB24" i="9" s="1"/>
  <c r="AD15" i="9"/>
  <c r="X24" i="9" s="1"/>
  <c r="V15" i="9"/>
  <c r="T24" i="9" s="1"/>
  <c r="T13" i="27"/>
  <c r="T13" i="31"/>
  <c r="CR15" i="9"/>
  <c r="BE24" i="9" s="1"/>
  <c r="BL15" i="9"/>
  <c r="AO24" i="9" s="1"/>
  <c r="AV15" i="9"/>
  <c r="AG24" i="9" s="1"/>
  <c r="AF15" i="9"/>
  <c r="Y24" i="9" s="1"/>
  <c r="CX19" i="9"/>
  <c r="BH25" i="9" s="1"/>
  <c r="BT19" i="9"/>
  <c r="AS25" i="9" s="1"/>
  <c r="BD19" i="9"/>
  <c r="AK25" i="9" s="1"/>
  <c r="AV19" i="9"/>
  <c r="AG25" i="9" s="1"/>
  <c r="Z19" i="9"/>
  <c r="V25" i="9" s="1"/>
  <c r="R19" i="9"/>
  <c r="DD15" i="9"/>
  <c r="BK24" i="9" s="1"/>
  <c r="CV15" i="9"/>
  <c r="BG24" i="9" s="1"/>
  <c r="CN15" i="9"/>
  <c r="BC24" i="9" s="1"/>
  <c r="CF15" i="9"/>
  <c r="AY24" i="9" s="1"/>
  <c r="BP15" i="9"/>
  <c r="AQ24" i="9" s="1"/>
  <c r="BH15" i="9"/>
  <c r="AM24" i="9" s="1"/>
  <c r="AZ15" i="9"/>
  <c r="AI24" i="9" s="1"/>
  <c r="AB15" i="9"/>
  <c r="W24" i="9" s="1"/>
  <c r="S13" i="27"/>
  <c r="S13" i="31"/>
  <c r="DB19" i="9"/>
  <c r="BJ25" i="9" s="1"/>
  <c r="BP19" i="9"/>
  <c r="AQ25" i="9" s="1"/>
  <c r="CZ15" i="9"/>
  <c r="BI24" i="9" s="1"/>
  <c r="CB15" i="9"/>
  <c r="AW24" i="9" s="1"/>
  <c r="BD15" i="9"/>
  <c r="AK24" i="9" s="1"/>
  <c r="X15" i="9"/>
  <c r="U24" i="9" s="1"/>
  <c r="AZ13" i="27"/>
  <c r="AZ13" i="31"/>
  <c r="R13" i="27"/>
  <c r="R13" i="31"/>
  <c r="R15" i="9"/>
  <c r="CB19" i="9"/>
  <c r="AW25" i="9" s="1"/>
  <c r="BX15" i="9"/>
  <c r="AU24" i="9" s="1"/>
  <c r="BV17" i="7"/>
  <c r="AT23" i="7" s="1"/>
  <c r="BX24" i="6"/>
  <c r="AU30" i="6" s="1"/>
  <c r="BX27" i="5"/>
  <c r="AU36" i="5" s="1"/>
  <c r="CB31" i="5"/>
  <c r="AW37" i="5" s="1"/>
  <c r="CB27" i="5"/>
  <c r="AW36" i="5" s="1"/>
  <c r="BZ27" i="5"/>
  <c r="AV36" i="5" s="1"/>
  <c r="BZ24" i="6"/>
  <c r="AV30" i="6" s="1"/>
  <c r="BR13" i="16"/>
  <c r="AR22" i="16" s="1"/>
  <c r="AH11" i="13"/>
  <c r="Z20" i="13" s="1"/>
  <c r="AN11" i="13"/>
  <c r="AC20" i="13" s="1"/>
  <c r="AF11" i="13"/>
  <c r="Y20" i="13" s="1"/>
  <c r="X11" i="13"/>
  <c r="U20" i="13" s="1"/>
  <c r="Z11" i="13"/>
  <c r="V20" i="13" s="1"/>
  <c r="AJ15" i="13"/>
  <c r="AA21" i="13" s="1"/>
  <c r="R11" i="13"/>
  <c r="R20" i="13" s="1"/>
  <c r="AH15" i="13"/>
  <c r="Z21" i="13" s="1"/>
  <c r="AL15" i="13"/>
  <c r="AB21" i="13" s="1"/>
  <c r="P21" i="27" s="1"/>
  <c r="AD15" i="13"/>
  <c r="X21" i="13" s="1"/>
  <c r="V15" i="13"/>
  <c r="T21" i="13" s="1"/>
  <c r="BR15" i="9"/>
  <c r="AR24" i="9" s="1"/>
  <c r="BV15" i="9"/>
  <c r="AT24" i="9" s="1"/>
  <c r="BP13" i="7"/>
  <c r="AQ22" i="7" s="1"/>
  <c r="BZ17" i="7"/>
  <c r="AV23" i="7" s="1"/>
  <c r="BX13" i="7"/>
  <c r="AU22" i="7" s="1"/>
  <c r="BV20" i="6"/>
  <c r="AT29" i="6" s="1"/>
  <c r="BV24" i="6"/>
  <c r="AT30" i="6" s="1"/>
  <c r="X20" i="6"/>
  <c r="U29" i="6" s="1"/>
  <c r="BV27" i="5"/>
  <c r="AT36" i="5" s="1"/>
  <c r="BT27" i="5"/>
  <c r="AS36" i="5" s="1"/>
  <c r="BV31" i="5"/>
  <c r="AT37" i="5" s="1"/>
  <c r="AG5" i="31"/>
  <c r="BL19" i="19"/>
  <c r="AO25" i="19" s="1"/>
  <c r="BJ19" i="19"/>
  <c r="AN25" i="19" s="1"/>
  <c r="AK15" i="27"/>
  <c r="AK15" i="31"/>
  <c r="AI15" i="27"/>
  <c r="AI15" i="31"/>
  <c r="AQ15" i="27"/>
  <c r="AQ15" i="31"/>
  <c r="BA15" i="27"/>
  <c r="AS15" i="27"/>
  <c r="AS15" i="31"/>
  <c r="AY15" i="27"/>
  <c r="AY15" i="31"/>
  <c r="AV15" i="27"/>
  <c r="AV15" i="31"/>
  <c r="AX15" i="27"/>
  <c r="AX15" i="31"/>
  <c r="AT15" i="27"/>
  <c r="AT15" i="31"/>
  <c r="AW15" i="27"/>
  <c r="AW15" i="31"/>
  <c r="AL15" i="27"/>
  <c r="AL15" i="31"/>
  <c r="AH15" i="27"/>
  <c r="AH15" i="31"/>
  <c r="BJ57" i="29"/>
  <c r="AN66" i="29" s="1"/>
  <c r="AD11" i="13"/>
  <c r="X20" i="13" s="1"/>
  <c r="Z15" i="13"/>
  <c r="V21" i="13" s="1"/>
  <c r="AL11" i="13"/>
  <c r="AB20" i="13" s="1"/>
  <c r="N11" i="13"/>
  <c r="P20" i="13" s="1"/>
  <c r="R15" i="13"/>
  <c r="R21" i="13" s="1"/>
  <c r="T20" i="13"/>
  <c r="AG14" i="27"/>
  <c r="X40" i="31"/>
  <c r="AG14" i="31"/>
  <c r="AS12" i="31"/>
  <c r="AQ12" i="31"/>
  <c r="AR12" i="31"/>
  <c r="AW12" i="31"/>
  <c r="AK12" i="31"/>
  <c r="AO12" i="31"/>
  <c r="AM12" i="31"/>
  <c r="AX12" i="31"/>
  <c r="AV12" i="31"/>
  <c r="AI12" i="31"/>
  <c r="BA12" i="31"/>
  <c r="AY12" i="31"/>
  <c r="AT12" i="31"/>
  <c r="AU12" i="31"/>
  <c r="V22" i="8"/>
  <c r="T31" i="8" s="1"/>
  <c r="BV26" i="8"/>
  <c r="AT32" i="8" s="1"/>
  <c r="BV22" i="8"/>
  <c r="AT31" i="8" s="1"/>
  <c r="BV13" i="7"/>
  <c r="AT22" i="7" s="1"/>
  <c r="BT20" i="6"/>
  <c r="AS29" i="6" s="1"/>
  <c r="BR31" i="5"/>
  <c r="AR37" i="5" s="1"/>
  <c r="BT17" i="16"/>
  <c r="AS23" i="16" s="1"/>
  <c r="BF61" i="29"/>
  <c r="AL67" i="29" s="1"/>
  <c r="BH61" i="29"/>
  <c r="AM67" i="29" s="1"/>
  <c r="BJ61" i="29"/>
  <c r="AN67" i="29" s="1"/>
  <c r="BR61" i="29"/>
  <c r="AR67" i="29" s="1"/>
  <c r="BL57" i="29"/>
  <c r="AO66" i="29" s="1"/>
  <c r="BP61" i="29"/>
  <c r="AQ67" i="29" s="1"/>
  <c r="N14" i="31"/>
  <c r="BT15" i="9"/>
  <c r="AS24" i="9" s="1"/>
  <c r="BP26" i="8"/>
  <c r="AQ32" i="8" s="1"/>
  <c r="BT22" i="8"/>
  <c r="AS31" i="8" s="1"/>
  <c r="BT26" i="8"/>
  <c r="AS32" i="8" s="1"/>
  <c r="BJ22" i="8"/>
  <c r="AN31" i="8" s="1"/>
  <c r="BR17" i="7"/>
  <c r="AR23" i="7" s="1"/>
  <c r="BT17" i="7"/>
  <c r="AS23" i="7" s="1"/>
  <c r="BN17" i="7"/>
  <c r="AP23" i="7" s="1"/>
  <c r="AD11" i="27" s="1"/>
  <c r="BF17" i="7"/>
  <c r="AL23" i="7" s="1"/>
  <c r="AH17" i="7"/>
  <c r="Z23" i="7" s="1"/>
  <c r="N11" i="27" s="1"/>
  <c r="R17" i="7"/>
  <c r="R23" i="7" s="1"/>
  <c r="BN31" i="5"/>
  <c r="AP37" i="5" s="1"/>
  <c r="BR27" i="5"/>
  <c r="AR36" i="5" s="1"/>
  <c r="AY8" i="27"/>
  <c r="AY8" i="31"/>
  <c r="AK8" i="27"/>
  <c r="AK8" i="31"/>
  <c r="AS8" i="27"/>
  <c r="AS8" i="31"/>
  <c r="AQ8" i="27"/>
  <c r="AQ8" i="31"/>
  <c r="AW8" i="27"/>
  <c r="AW8" i="31"/>
  <c r="AJ8" i="27"/>
  <c r="AJ8" i="31"/>
  <c r="AU8" i="27"/>
  <c r="AU8" i="31"/>
  <c r="AM8" i="27"/>
  <c r="AM8" i="31"/>
  <c r="AV8" i="27"/>
  <c r="AV8" i="31"/>
  <c r="AI8" i="27"/>
  <c r="AI8" i="31"/>
  <c r="E23" i="27"/>
  <c r="AG15" i="27"/>
  <c r="AG15" i="31"/>
  <c r="T26" i="8"/>
  <c r="S32" i="8" s="1"/>
  <c r="G12" i="27" s="1"/>
  <c r="BP17" i="7"/>
  <c r="AQ23" i="7" s="1"/>
  <c r="AB13" i="7"/>
  <c r="W22" i="7" s="1"/>
  <c r="BP20" i="6"/>
  <c r="AQ29" i="6" s="1"/>
  <c r="AD20" i="6"/>
  <c r="X29" i="6" s="1"/>
  <c r="BP24" i="6"/>
  <c r="AQ30" i="6" s="1"/>
  <c r="BJ27" i="5"/>
  <c r="AN36" i="5" s="1"/>
  <c r="BP27" i="5"/>
  <c r="AQ36" i="5" s="1"/>
  <c r="BN27" i="5"/>
  <c r="AP36" i="5" s="1"/>
  <c r="W23" i="31"/>
  <c r="AF6" i="31"/>
  <c r="BP13" i="16"/>
  <c r="AQ22" i="16" s="1"/>
  <c r="AF15" i="27"/>
  <c r="AF15" i="31"/>
  <c r="AE14" i="27"/>
  <c r="AE14" i="31"/>
  <c r="BR26" i="8"/>
  <c r="AR32" i="8" s="1"/>
  <c r="BP22" i="8"/>
  <c r="AQ31" i="8" s="1"/>
  <c r="AB24" i="6"/>
  <c r="W30" i="6" s="1"/>
  <c r="AJ24" i="6"/>
  <c r="AA30" i="6" s="1"/>
  <c r="AB5" i="31"/>
  <c r="AZ19" i="27"/>
  <c r="AZ19" i="31"/>
  <c r="AV19" i="27"/>
  <c r="AV19" i="31"/>
  <c r="BJ24" i="25"/>
  <c r="AN30" i="25" s="1"/>
  <c r="AL17" i="27"/>
  <c r="AL17" i="31"/>
  <c r="AE17" i="27"/>
  <c r="AE17" i="31"/>
  <c r="AN17" i="27"/>
  <c r="AN17" i="31"/>
  <c r="AH17" i="27"/>
  <c r="AH17" i="31"/>
  <c r="AW17" i="27"/>
  <c r="AW17" i="31"/>
  <c r="AD17" i="27"/>
  <c r="AD17" i="31"/>
  <c r="AV17" i="27"/>
  <c r="AV17" i="31"/>
  <c r="AP17" i="27"/>
  <c r="AP17" i="31"/>
  <c r="AZ17" i="27"/>
  <c r="AZ17" i="31"/>
  <c r="AT17" i="27"/>
  <c r="AT17" i="31"/>
  <c r="AJ17" i="27"/>
  <c r="AJ17" i="31"/>
  <c r="AM17" i="27"/>
  <c r="AM17" i="31"/>
  <c r="AG17" i="27"/>
  <c r="X43" i="31"/>
  <c r="AG17" i="31"/>
  <c r="AY17" i="27"/>
  <c r="AY17" i="31"/>
  <c r="AQ17" i="27"/>
  <c r="AS17" i="27"/>
  <c r="AS17" i="31"/>
  <c r="AK17" i="27"/>
  <c r="Y43" i="31"/>
  <c r="AK17" i="31"/>
  <c r="BL17" i="16"/>
  <c r="AO23" i="16" s="1"/>
  <c r="AC14" i="27"/>
  <c r="AC14" i="31"/>
  <c r="AD14" i="27"/>
  <c r="AD14" i="31"/>
  <c r="AH22" i="8"/>
  <c r="Z31" i="8" s="1"/>
  <c r="N22" i="8"/>
  <c r="P31" i="8" s="1"/>
  <c r="AD22" i="8"/>
  <c r="X31" i="8" s="1"/>
  <c r="V26" i="8"/>
  <c r="T32" i="8" s="1"/>
  <c r="H12" i="27" s="1"/>
  <c r="X26" i="8"/>
  <c r="U32" i="8" s="1"/>
  <c r="BN22" i="8"/>
  <c r="AP31" i="8" s="1"/>
  <c r="AJ26" i="8"/>
  <c r="AA32" i="8" s="1"/>
  <c r="AB26" i="8"/>
  <c r="W32" i="8" s="1"/>
  <c r="AB22" i="8"/>
  <c r="W31" i="8" s="1"/>
  <c r="AN26" i="8"/>
  <c r="AC32" i="8" s="1"/>
  <c r="Q12" i="27" s="1"/>
  <c r="AF26" i="8"/>
  <c r="Y32" i="8" s="1"/>
  <c r="M12" i="27" s="1"/>
  <c r="AL26" i="8"/>
  <c r="AB32" i="8" s="1"/>
  <c r="R22" i="8"/>
  <c r="R31" i="8" s="1"/>
  <c r="B12" i="31"/>
  <c r="BN26" i="8"/>
  <c r="AP32" i="8" s="1"/>
  <c r="AH26" i="8"/>
  <c r="Z32" i="8" s="1"/>
  <c r="N12" i="27" s="1"/>
  <c r="AF22" i="8"/>
  <c r="Y31" i="8" s="1"/>
  <c r="Q32" i="8"/>
  <c r="E12" i="27" s="1"/>
  <c r="BL13" i="7"/>
  <c r="AO22" i="7" s="1"/>
  <c r="BL17" i="7"/>
  <c r="AO23" i="7" s="1"/>
  <c r="Q30" i="6"/>
  <c r="E7" i="27" s="1"/>
  <c r="R20" i="6"/>
  <c r="R29" i="6" s="1"/>
  <c r="G7" i="31"/>
  <c r="AF24" i="6"/>
  <c r="Y30" i="6" s="1"/>
  <c r="L20" i="6"/>
  <c r="O29" i="6" s="1"/>
  <c r="BN24" i="6"/>
  <c r="AP30" i="6" s="1"/>
  <c r="AF20" i="6"/>
  <c r="Y29" i="6" s="1"/>
  <c r="AD24" i="6"/>
  <c r="X30" i="6" s="1"/>
  <c r="L7" i="27" s="1"/>
  <c r="D7" i="31"/>
  <c r="Z20" i="6"/>
  <c r="V29" i="6" s="1"/>
  <c r="L24" i="6"/>
  <c r="O30" i="6" s="1"/>
  <c r="C7" i="27" s="1"/>
  <c r="AJ20" i="6"/>
  <c r="AA29" i="6" s="1"/>
  <c r="BJ31" i="5"/>
  <c r="AN37" i="5" s="1"/>
  <c r="BL31" i="5"/>
  <c r="AO37" i="5" s="1"/>
  <c r="BL27" i="5"/>
  <c r="AO36" i="5" s="1"/>
  <c r="AN24" i="25"/>
  <c r="AC30" i="25" s="1"/>
  <c r="AB17" i="27"/>
  <c r="AB17" i="31"/>
  <c r="AC17" i="27"/>
  <c r="AC17" i="31"/>
  <c r="BH13" i="16"/>
  <c r="AM22" i="16" s="1"/>
  <c r="AV13" i="16"/>
  <c r="AG22" i="16" s="1"/>
  <c r="X13" i="16"/>
  <c r="U22" i="16" s="1"/>
  <c r="AA14" i="27"/>
  <c r="AA14" i="31"/>
  <c r="W40" i="31"/>
  <c r="BL26" i="8"/>
  <c r="AO32" i="8" s="1"/>
  <c r="AT26" i="8"/>
  <c r="AF32" i="8" s="1"/>
  <c r="BL22" i="8"/>
  <c r="AO31" i="8" s="1"/>
  <c r="AR26" i="8"/>
  <c r="AE32" i="8" s="1"/>
  <c r="L13" i="7"/>
  <c r="O22" i="7" s="1"/>
  <c r="AF13" i="7"/>
  <c r="Y22" i="7" s="1"/>
  <c r="BH17" i="7"/>
  <c r="AM23" i="7" s="1"/>
  <c r="AA11" i="27" s="1"/>
  <c r="BL20" i="6"/>
  <c r="AO29" i="6" s="1"/>
  <c r="AZ24" i="6"/>
  <c r="AI30" i="6" s="1"/>
  <c r="AR20" i="6"/>
  <c r="AE29" i="6" s="1"/>
  <c r="BJ24" i="6"/>
  <c r="AN30" i="6" s="1"/>
  <c r="BL24" i="6"/>
  <c r="AO30" i="6" s="1"/>
  <c r="BJ20" i="6"/>
  <c r="AN29" i="6" s="1"/>
  <c r="V27" i="5"/>
  <c r="T36" i="5" s="1"/>
  <c r="BD19" i="19"/>
  <c r="AK25" i="19" s="1"/>
  <c r="BD15" i="19"/>
  <c r="AK24" i="19" s="1"/>
  <c r="AN20" i="25"/>
  <c r="AC29" i="25" s="1"/>
  <c r="AA23" i="27"/>
  <c r="AA23" i="31"/>
  <c r="M6" i="31"/>
  <c r="AB6" i="31"/>
  <c r="W32" i="31"/>
  <c r="AA17" i="27"/>
  <c r="AA17" i="31"/>
  <c r="F8" i="31"/>
  <c r="BF13" i="16"/>
  <c r="AL22" i="16" s="1"/>
  <c r="BH17" i="16"/>
  <c r="AM23" i="16" s="1"/>
  <c r="BF15" i="13"/>
  <c r="AL21" i="13" s="1"/>
  <c r="BH26" i="8"/>
  <c r="AM32" i="8" s="1"/>
  <c r="BF26" i="8"/>
  <c r="AL32" i="8" s="1"/>
  <c r="BH22" i="8"/>
  <c r="AM31" i="8" s="1"/>
  <c r="BJ17" i="7"/>
  <c r="AN23" i="7" s="1"/>
  <c r="AR17" i="7"/>
  <c r="AE23" i="7" s="1"/>
  <c r="L17" i="7"/>
  <c r="O23" i="7" s="1"/>
  <c r="C11" i="27" s="1"/>
  <c r="BJ13" i="7"/>
  <c r="AN22" i="7" s="1"/>
  <c r="AR13" i="7"/>
  <c r="AE22" i="7" s="1"/>
  <c r="AN24" i="6"/>
  <c r="AC30" i="6" s="1"/>
  <c r="AL24" i="6"/>
  <c r="AB30" i="6" s="1"/>
  <c r="AP20" i="6"/>
  <c r="AD29" i="6" s="1"/>
  <c r="X27" i="5"/>
  <c r="U36" i="5" s="1"/>
  <c r="Z27" i="5"/>
  <c r="V36" i="5" s="1"/>
  <c r="BH27" i="5"/>
  <c r="AM36" i="5" s="1"/>
  <c r="AJ27" i="5"/>
  <c r="AA36" i="5" s="1"/>
  <c r="AB27" i="5"/>
  <c r="W36" i="5" s="1"/>
  <c r="T27" i="5"/>
  <c r="S36" i="5" s="1"/>
  <c r="AB31" i="5"/>
  <c r="W37" i="5" s="1"/>
  <c r="BD31" i="5"/>
  <c r="AK37" i="5" s="1"/>
  <c r="X31" i="5"/>
  <c r="U37" i="5" s="1"/>
  <c r="I10" i="27" s="1"/>
  <c r="E8" i="31"/>
  <c r="AG8" i="27"/>
  <c r="AG8" i="31"/>
  <c r="AE8" i="27"/>
  <c r="AE8" i="31"/>
  <c r="L8" i="31"/>
  <c r="AA8" i="27"/>
  <c r="AA8" i="31"/>
  <c r="AB24" i="25"/>
  <c r="W30" i="25" s="1"/>
  <c r="B19" i="31"/>
  <c r="E23" i="31"/>
  <c r="B23" i="31"/>
  <c r="O6" i="31"/>
  <c r="G6" i="31"/>
  <c r="B6" i="31"/>
  <c r="K6" i="31"/>
  <c r="V32" i="31"/>
  <c r="C6" i="31"/>
  <c r="D6" i="31"/>
  <c r="P6" i="31"/>
  <c r="Y17" i="31"/>
  <c r="D8" i="27"/>
  <c r="D8" i="31"/>
  <c r="Y8" i="31"/>
  <c r="H8" i="31"/>
  <c r="X8" i="31"/>
  <c r="J8" i="31"/>
  <c r="B16" i="31"/>
  <c r="B15" i="31"/>
  <c r="M15" i="31"/>
  <c r="AA15" i="27"/>
  <c r="AA15" i="31"/>
  <c r="H20" i="31"/>
  <c r="B20" i="31"/>
  <c r="E20" i="31"/>
  <c r="P20" i="31"/>
  <c r="T20" i="27"/>
  <c r="BF11" i="13"/>
  <c r="AL20" i="13" s="1"/>
  <c r="BD11" i="13"/>
  <c r="AK20" i="13" s="1"/>
  <c r="AZ11" i="13"/>
  <c r="AI20" i="13" s="1"/>
  <c r="BB15" i="13"/>
  <c r="AJ21" i="13" s="1"/>
  <c r="BB11" i="13"/>
  <c r="AJ20" i="13" s="1"/>
  <c r="R14" i="31"/>
  <c r="Y14" i="27"/>
  <c r="Y14" i="31"/>
  <c r="U14" i="27"/>
  <c r="U14" i="31"/>
  <c r="Q14" i="27"/>
  <c r="Q14" i="31"/>
  <c r="M14" i="27"/>
  <c r="M14" i="31"/>
  <c r="I14" i="27"/>
  <c r="I14" i="31"/>
  <c r="E14" i="27"/>
  <c r="E14" i="31"/>
  <c r="X14" i="27"/>
  <c r="V40" i="31"/>
  <c r="X14" i="31"/>
  <c r="U40" i="31"/>
  <c r="L14" i="27"/>
  <c r="L14" i="31"/>
  <c r="C14" i="27"/>
  <c r="C14" i="31"/>
  <c r="S14" i="27"/>
  <c r="S14" i="31"/>
  <c r="O14" i="27"/>
  <c r="T40" i="31"/>
  <c r="O14" i="31"/>
  <c r="K14" i="27"/>
  <c r="S40" i="31"/>
  <c r="K14" i="31"/>
  <c r="G14" i="27"/>
  <c r="R40" i="31"/>
  <c r="G14" i="31"/>
  <c r="F14" i="27"/>
  <c r="F14" i="31"/>
  <c r="Q40" i="31"/>
  <c r="AR22" i="8"/>
  <c r="AE31" i="8" s="1"/>
  <c r="AD31" i="8"/>
  <c r="AZ26" i="8"/>
  <c r="AI32" i="8" s="1"/>
  <c r="AT22" i="8"/>
  <c r="AF31" i="8" s="1"/>
  <c r="AJ13" i="7"/>
  <c r="AA22" i="7" s="1"/>
  <c r="AV17" i="7"/>
  <c r="AG23" i="7" s="1"/>
  <c r="T13" i="7"/>
  <c r="S22" i="7" s="1"/>
  <c r="AB17" i="7"/>
  <c r="W23" i="7" s="1"/>
  <c r="AN13" i="7"/>
  <c r="AC22" i="7" s="1"/>
  <c r="AJ17" i="7"/>
  <c r="AA23" i="7" s="1"/>
  <c r="T17" i="7"/>
  <c r="S23" i="7" s="1"/>
  <c r="G11" i="27" s="1"/>
  <c r="AP17" i="7"/>
  <c r="AD23" i="7" s="1"/>
  <c r="R11" i="27" s="1"/>
  <c r="BH24" i="6"/>
  <c r="AM30" i="6" s="1"/>
  <c r="AL20" i="6"/>
  <c r="AB29" i="6" s="1"/>
  <c r="BF20" i="6"/>
  <c r="AL29" i="6" s="1"/>
  <c r="BH20" i="6"/>
  <c r="AM29" i="6" s="1"/>
  <c r="AP24" i="6"/>
  <c r="AD30" i="6" s="1"/>
  <c r="AF27" i="5"/>
  <c r="Y36" i="5" s="1"/>
  <c r="AH31" i="5"/>
  <c r="Z37" i="5" s="1"/>
  <c r="Z31" i="5"/>
  <c r="V37" i="5" s="1"/>
  <c r="J10" i="27" s="1"/>
  <c r="P31" i="5"/>
  <c r="E10" i="27" s="1"/>
  <c r="O36" i="5"/>
  <c r="L31" i="5"/>
  <c r="O37" i="5" s="1"/>
  <c r="AR31" i="5"/>
  <c r="AE37" i="5" s="1"/>
  <c r="S10" i="27" s="1"/>
  <c r="AJ31" i="5"/>
  <c r="AA37" i="5" s="1"/>
  <c r="AN27" i="5"/>
  <c r="AC36" i="5" s="1"/>
  <c r="AD31" i="5"/>
  <c r="X37" i="5" s="1"/>
  <c r="AD27" i="5"/>
  <c r="X36" i="5" s="1"/>
  <c r="AL31" i="5"/>
  <c r="AB37" i="5" s="1"/>
  <c r="BF27" i="5"/>
  <c r="AL36" i="5" s="1"/>
  <c r="BF31" i="5"/>
  <c r="AL37" i="5" s="1"/>
  <c r="BD27" i="5"/>
  <c r="AK36" i="5" s="1"/>
  <c r="BB24" i="25"/>
  <c r="AJ30" i="25" s="1"/>
  <c r="W23" i="27"/>
  <c r="Y17" i="27"/>
  <c r="Y8" i="27"/>
  <c r="AV15" i="13"/>
  <c r="AG21" i="13" s="1"/>
  <c r="N14" i="27"/>
  <c r="R14" i="27"/>
  <c r="AZ17" i="7"/>
  <c r="AI23" i="7" s="1"/>
  <c r="BD13" i="7"/>
  <c r="AK22" i="7" s="1"/>
  <c r="BD17" i="7"/>
  <c r="AK23" i="7" s="1"/>
  <c r="BD24" i="6"/>
  <c r="AK30" i="6" s="1"/>
  <c r="X8" i="27"/>
  <c r="AD24" i="25"/>
  <c r="X30" i="25" s="1"/>
  <c r="BH24" i="25"/>
  <c r="AM30" i="25" s="1"/>
  <c r="BF24" i="25"/>
  <c r="AL30" i="25" s="1"/>
  <c r="R24" i="25"/>
  <c r="R30" i="25" s="1"/>
  <c r="CF24" i="25"/>
  <c r="AY30" i="25" s="1"/>
  <c r="DB24" i="25"/>
  <c r="BJ30" i="25" s="1"/>
  <c r="CL24" i="25"/>
  <c r="BB30" i="25" s="1"/>
  <c r="BN24" i="25"/>
  <c r="AP30" i="25" s="1"/>
  <c r="AP24" i="25"/>
  <c r="AD30" i="25" s="1"/>
  <c r="AH24" i="25"/>
  <c r="Z30" i="25" s="1"/>
  <c r="Z24" i="25"/>
  <c r="V30" i="25" s="1"/>
  <c r="BB23" i="20"/>
  <c r="AJ32" i="20" s="1"/>
  <c r="X17" i="27" s="1"/>
  <c r="AZ27" i="20"/>
  <c r="AI33" i="20" s="1"/>
  <c r="AH23" i="20"/>
  <c r="Z32" i="20" s="1"/>
  <c r="AP45" i="18"/>
  <c r="AD51" i="18" s="1"/>
  <c r="AL45" i="18"/>
  <c r="AB51" i="18" s="1"/>
  <c r="AJ41" i="18"/>
  <c r="AA50" i="18" s="1"/>
  <c r="AC50" i="18"/>
  <c r="AT45" i="18"/>
  <c r="AF51" i="18" s="1"/>
  <c r="AL41" i="18"/>
  <c r="AB50" i="18" s="1"/>
  <c r="AV45" i="18"/>
  <c r="AG51" i="18" s="1"/>
  <c r="AZ41" i="18"/>
  <c r="AI50" i="18" s="1"/>
  <c r="AR41" i="18"/>
  <c r="AE50" i="18" s="1"/>
  <c r="S8" i="27" s="1"/>
  <c r="AV41" i="18"/>
  <c r="AG50" i="18" s="1"/>
  <c r="AH45" i="18"/>
  <c r="Z51" i="18" s="1"/>
  <c r="AF41" i="18"/>
  <c r="Y50" i="18" s="1"/>
  <c r="AT41" i="18"/>
  <c r="AF50" i="18" s="1"/>
  <c r="AZ13" i="16"/>
  <c r="AI22" i="16" s="1"/>
  <c r="AT20" i="11"/>
  <c r="AF26" i="11" s="1"/>
  <c r="AR20" i="11"/>
  <c r="AE26" i="11" s="1"/>
  <c r="BB20" i="11"/>
  <c r="AJ26" i="11" s="1"/>
  <c r="AV16" i="11"/>
  <c r="AG25" i="11" s="1"/>
  <c r="AV20" i="11"/>
  <c r="AG26" i="11" s="1"/>
  <c r="BD20" i="11"/>
  <c r="AK26" i="11" s="1"/>
  <c r="BF16" i="11"/>
  <c r="AL25" i="11" s="1"/>
  <c r="Z15" i="27" s="1"/>
  <c r="BB16" i="11"/>
  <c r="AJ25" i="11" s="1"/>
  <c r="AX15" i="13"/>
  <c r="AH21" i="13" s="1"/>
  <c r="AX11" i="13"/>
  <c r="AH20" i="13" s="1"/>
  <c r="AV11" i="13"/>
  <c r="AG20" i="13" s="1"/>
  <c r="AT11" i="13"/>
  <c r="AF20" i="13" s="1"/>
  <c r="AR11" i="13"/>
  <c r="AE20" i="13" s="1"/>
  <c r="BD26" i="8"/>
  <c r="AK32" i="8" s="1"/>
  <c r="AV26" i="8"/>
  <c r="AG32" i="8" s="1"/>
  <c r="BB26" i="8"/>
  <c r="AJ32" i="8" s="1"/>
  <c r="BD22" i="8"/>
  <c r="AK31" i="8" s="1"/>
  <c r="AV22" i="8"/>
  <c r="AG31" i="8" s="1"/>
  <c r="BB17" i="7"/>
  <c r="AJ23" i="7" s="1"/>
  <c r="AX17" i="7"/>
  <c r="AH23" i="7" s="1"/>
  <c r="AZ13" i="7"/>
  <c r="AI22" i="7" s="1"/>
  <c r="BD20" i="6"/>
  <c r="AK29" i="6" s="1"/>
  <c r="AZ27" i="5"/>
  <c r="AI36" i="5" s="1"/>
  <c r="BB31" i="5"/>
  <c r="AJ37" i="5" s="1"/>
  <c r="AR27" i="5"/>
  <c r="AE36" i="5" s="1"/>
  <c r="BB27" i="5"/>
  <c r="AJ36" i="5" s="1"/>
  <c r="AT27" i="5"/>
  <c r="AF36" i="5" s="1"/>
  <c r="AZ45" i="18"/>
  <c r="AI51" i="18" s="1"/>
  <c r="O20" i="27"/>
  <c r="S20" i="31"/>
  <c r="AZ20" i="11"/>
  <c r="AI26" i="11" s="1"/>
  <c r="AX20" i="11"/>
  <c r="AH26" i="11" s="1"/>
  <c r="AZ22" i="8"/>
  <c r="AI31" i="8" s="1"/>
  <c r="AX22" i="8"/>
  <c r="AH31" i="8" s="1"/>
  <c r="AX31" i="5"/>
  <c r="AH37" i="5" s="1"/>
  <c r="AX27" i="5"/>
  <c r="AH36" i="5" s="1"/>
  <c r="AV27" i="5"/>
  <c r="AG36" i="5" s="1"/>
  <c r="BM37" i="5"/>
  <c r="B13" i="27"/>
  <c r="N15" i="19"/>
  <c r="P24" i="19" s="1"/>
  <c r="DD31" i="5"/>
  <c r="BK37" i="5" s="1"/>
  <c r="CV31" i="5"/>
  <c r="BG37" i="5" s="1"/>
  <c r="CR31" i="5"/>
  <c r="BE37" i="5" s="1"/>
  <c r="CJ31" i="5"/>
  <c r="BA37" i="5" s="1"/>
  <c r="CF31" i="5"/>
  <c r="AY37" i="5" s="1"/>
  <c r="BX31" i="5"/>
  <c r="AU37" i="5" s="1"/>
  <c r="BT31" i="5"/>
  <c r="AS37" i="5" s="1"/>
  <c r="BH31" i="5"/>
  <c r="AM37" i="5" s="1"/>
  <c r="AA10" i="27" s="1"/>
  <c r="AZ31" i="5"/>
  <c r="AI37" i="5" s="1"/>
  <c r="AN31" i="5"/>
  <c r="AC37" i="5" s="1"/>
  <c r="AF31" i="5"/>
  <c r="Y37" i="5" s="1"/>
  <c r="M10" i="27" s="1"/>
  <c r="T31" i="5"/>
  <c r="S37" i="5" s="1"/>
  <c r="G10" i="27" s="1"/>
  <c r="CL24" i="6"/>
  <c r="BB30" i="6" s="1"/>
  <c r="V24" i="6"/>
  <c r="T30" i="6" s="1"/>
  <c r="AL17" i="7"/>
  <c r="AB23" i="7" s="1"/>
  <c r="P11" i="27" s="1"/>
  <c r="Z17" i="7"/>
  <c r="V23" i="7" s="1"/>
  <c r="DF26" i="8"/>
  <c r="BL32" i="8" s="1"/>
  <c r="CH26" i="8"/>
  <c r="AZ32" i="8" s="1"/>
  <c r="AN12" i="27" s="1"/>
  <c r="BZ26" i="8"/>
  <c r="AV32" i="8" s="1"/>
  <c r="BJ26" i="8"/>
  <c r="AN32" i="8" s="1"/>
  <c r="AX26" i="8"/>
  <c r="AH32" i="8" s="1"/>
  <c r="Z26" i="8"/>
  <c r="V32" i="8" s="1"/>
  <c r="R26" i="8"/>
  <c r="R32" i="8" s="1"/>
  <c r="F12" i="27" s="1"/>
  <c r="CT19" i="9"/>
  <c r="BF25" i="9" s="1"/>
  <c r="BR19" i="9"/>
  <c r="AR25" i="9" s="1"/>
  <c r="AL19" i="9"/>
  <c r="AB25" i="9" s="1"/>
  <c r="X19" i="9"/>
  <c r="U25" i="9" s="1"/>
  <c r="AB20" i="11"/>
  <c r="T20" i="11"/>
  <c r="S26" i="11" s="1"/>
  <c r="Z13" i="7"/>
  <c r="V22" i="7" s="1"/>
  <c r="AN15" i="19"/>
  <c r="AC24" i="19" s="1"/>
  <c r="CZ24" i="6"/>
  <c r="BI30" i="6" s="1"/>
  <c r="CB24" i="6"/>
  <c r="AW30" i="6" s="1"/>
  <c r="BV19" i="9"/>
  <c r="AT25" i="9" s="1"/>
  <c r="AZ19" i="9"/>
  <c r="AI25" i="9" s="1"/>
  <c r="BM21" i="10"/>
  <c r="AB40" i="31" s="1"/>
  <c r="DD19" i="19"/>
  <c r="BK25" i="19" s="1"/>
  <c r="BF19" i="19"/>
  <c r="AL25" i="19" s="1"/>
  <c r="X19" i="19"/>
  <c r="U25" i="19" s="1"/>
  <c r="CP82" i="22"/>
  <c r="CH52" i="23"/>
  <c r="AP20" i="11"/>
  <c r="AD26" i="11" s="1"/>
  <c r="AL20" i="11"/>
  <c r="AB26" i="11" s="1"/>
  <c r="DH15" i="13"/>
  <c r="BM21" i="13" s="1"/>
  <c r="DD15" i="13"/>
  <c r="BK21" i="13" s="1"/>
  <c r="CZ15" i="13"/>
  <c r="BI21" i="13" s="1"/>
  <c r="CN15" i="13"/>
  <c r="BC21" i="13" s="1"/>
  <c r="CJ15" i="13"/>
  <c r="BA21" i="13" s="1"/>
  <c r="CF15" i="13"/>
  <c r="AY21" i="13" s="1"/>
  <c r="CB15" i="13"/>
  <c r="AW21" i="13" s="1"/>
  <c r="BX15" i="13"/>
  <c r="AU21" i="13" s="1"/>
  <c r="BT15" i="13"/>
  <c r="AS21" i="13" s="1"/>
  <c r="BH15" i="13"/>
  <c r="AM21" i="13" s="1"/>
  <c r="BD15" i="13"/>
  <c r="AK21" i="13" s="1"/>
  <c r="AZ15" i="13"/>
  <c r="AI21" i="13" s="1"/>
  <c r="AR15" i="13"/>
  <c r="AE21" i="13" s="1"/>
  <c r="AN15" i="13"/>
  <c r="AC21" i="13" s="1"/>
  <c r="AF15" i="13"/>
  <c r="Y21" i="13" s="1"/>
  <c r="AB15" i="13"/>
  <c r="W21" i="13" s="1"/>
  <c r="X15" i="13"/>
  <c r="U21" i="13" s="1"/>
  <c r="T15" i="13"/>
  <c r="Q21" i="13"/>
  <c r="E21" i="27" s="1"/>
  <c r="AC51" i="18"/>
  <c r="AF45" i="18"/>
  <c r="Y51" i="18" s="1"/>
  <c r="T45" i="18"/>
  <c r="S51" i="18" s="1"/>
  <c r="CB19" i="19"/>
  <c r="AW25" i="19" s="1"/>
  <c r="R19" i="19"/>
  <c r="R25" i="19" s="1"/>
  <c r="I6" i="31"/>
  <c r="DF24" i="6"/>
  <c r="BL30" i="6" s="1"/>
  <c r="CH24" i="6"/>
  <c r="AZ30" i="6" s="1"/>
  <c r="AD17" i="7"/>
  <c r="X23" i="7" s="1"/>
  <c r="L11" i="27" s="1"/>
  <c r="CL26" i="8"/>
  <c r="BB32" i="8" s="1"/>
  <c r="AP12" i="27" s="1"/>
  <c r="AP26" i="8"/>
  <c r="AD26" i="8"/>
  <c r="X32" i="8" s="1"/>
  <c r="L12" i="27" s="1"/>
  <c r="T19" i="9"/>
  <c r="S25" i="9" s="1"/>
  <c r="X20" i="11"/>
  <c r="U26" i="11" s="1"/>
  <c r="BZ20" i="11"/>
  <c r="AV26" i="11" s="1"/>
  <c r="BP20" i="11"/>
  <c r="AQ26" i="11" s="1"/>
  <c r="BL20" i="11"/>
  <c r="AO26" i="11" s="1"/>
  <c r="AL27" i="5"/>
  <c r="AB36" i="5" s="1"/>
  <c r="AH13" i="7"/>
  <c r="Z22" i="7" s="1"/>
  <c r="X13" i="7"/>
  <c r="U22" i="7" s="1"/>
  <c r="X41" i="18"/>
  <c r="U50" i="18" s="1"/>
  <c r="AL15" i="19"/>
  <c r="AB24" i="19" s="1"/>
  <c r="AH15" i="19"/>
  <c r="Z24" i="19" s="1"/>
  <c r="AD15" i="19"/>
  <c r="X24" i="19" s="1"/>
  <c r="V15" i="19"/>
  <c r="T24" i="19" s="1"/>
  <c r="R23" i="31"/>
  <c r="DF43" i="4"/>
  <c r="BL49" i="4" s="1"/>
  <c r="CX43" i="4"/>
  <c r="BH49" i="4" s="1"/>
  <c r="CL43" i="4"/>
  <c r="BB49" i="4" s="1"/>
  <c r="P37" i="5"/>
  <c r="DH24" i="6"/>
  <c r="BM30" i="6" s="1"/>
  <c r="DB24" i="6"/>
  <c r="BJ30" i="6" s="1"/>
  <c r="CJ24" i="6"/>
  <c r="BA30" i="6" s="1"/>
  <c r="CD24" i="6"/>
  <c r="AX30" i="6" s="1"/>
  <c r="BR24" i="6"/>
  <c r="AR30" i="6" s="1"/>
  <c r="BF24" i="6"/>
  <c r="AL30" i="6" s="1"/>
  <c r="BB24" i="6"/>
  <c r="AJ30" i="6" s="1"/>
  <c r="R24" i="6"/>
  <c r="R30" i="6" s="1"/>
  <c r="L26" i="8"/>
  <c r="O32" i="8" s="1"/>
  <c r="C12" i="27" s="1"/>
  <c r="CR19" i="9"/>
  <c r="BE25" i="9" s="1"/>
  <c r="BX19" i="9"/>
  <c r="AU25" i="9" s="1"/>
  <c r="BF19" i="9"/>
  <c r="AL25" i="9" s="1"/>
  <c r="AX19" i="9"/>
  <c r="AH25" i="9" s="1"/>
  <c r="AN19" i="9"/>
  <c r="AC25" i="9" s="1"/>
  <c r="AH19" i="9"/>
  <c r="Z25" i="9" s="1"/>
  <c r="P25" i="9"/>
  <c r="DF20" i="11"/>
  <c r="BL26" i="11" s="1"/>
  <c r="CV20" i="11"/>
  <c r="BG26" i="11" s="1"/>
  <c r="CP20" i="11"/>
  <c r="BD26" i="11" s="1"/>
  <c r="CF20" i="11"/>
  <c r="AY26" i="11" s="1"/>
  <c r="CD45" i="18"/>
  <c r="AX51" i="18" s="1"/>
  <c r="BF45" i="18"/>
  <c r="AL51" i="18" s="1"/>
  <c r="CT19" i="19"/>
  <c r="BF25" i="19" s="1"/>
  <c r="CP19" i="19"/>
  <c r="BD25" i="19" s="1"/>
  <c r="AV19" i="19"/>
  <c r="AG25" i="19" s="1"/>
  <c r="AR19" i="19"/>
  <c r="AE25" i="19" s="1"/>
  <c r="DH45" i="18"/>
  <c r="CJ45" i="18"/>
  <c r="BA51" i="18" s="1"/>
  <c r="BL45" i="18"/>
  <c r="AO51" i="18" s="1"/>
  <c r="CX19" i="19"/>
  <c r="BH25" i="19" s="1"/>
  <c r="CH19" i="19"/>
  <c r="AZ25" i="19" s="1"/>
  <c r="BX19" i="19"/>
  <c r="AU25" i="19" s="1"/>
  <c r="S32" i="31"/>
  <c r="F6" i="31"/>
  <c r="CZ82" i="22"/>
  <c r="CN82" i="22"/>
  <c r="Q35" i="31"/>
  <c r="DB52" i="23"/>
  <c r="CF52" i="23"/>
  <c r="CP24" i="25"/>
  <c r="BD30" i="25" s="1"/>
  <c r="BR24" i="25"/>
  <c r="AR30" i="25" s="1"/>
  <c r="AT24" i="25"/>
  <c r="AF30" i="25" s="1"/>
  <c r="AT20" i="6"/>
  <c r="AF29" i="6" s="1"/>
  <c r="R20" i="25"/>
  <c r="R29" i="25" s="1"/>
  <c r="P13" i="7"/>
  <c r="Q22" i="7" s="1"/>
  <c r="CL82" i="22"/>
  <c r="DH52" i="23"/>
  <c r="AB20" i="25"/>
  <c r="X20" i="25"/>
  <c r="U29" i="25" s="1"/>
  <c r="DF17" i="16"/>
  <c r="BL23" i="16" s="1"/>
  <c r="CP17" i="16"/>
  <c r="BD23" i="16" s="1"/>
  <c r="CH17" i="16"/>
  <c r="AZ23" i="16" s="1"/>
  <c r="BR17" i="16"/>
  <c r="AR23" i="16" s="1"/>
  <c r="BJ17" i="16"/>
  <c r="AN23" i="16" s="1"/>
  <c r="BF17" i="16"/>
  <c r="AL23" i="16" s="1"/>
  <c r="CL45" i="18"/>
  <c r="BB51" i="18" s="1"/>
  <c r="BN45" i="18"/>
  <c r="AP51" i="18" s="1"/>
  <c r="DF19" i="19"/>
  <c r="BL25" i="19" s="1"/>
  <c r="BV19" i="19"/>
  <c r="AT25" i="19" s="1"/>
  <c r="BH19" i="19"/>
  <c r="AM25" i="19" s="1"/>
  <c r="BB19" i="19"/>
  <c r="AJ25" i="19" s="1"/>
  <c r="AT19" i="19"/>
  <c r="AF25" i="19" s="1"/>
  <c r="DF82" i="22"/>
  <c r="DD52" i="23"/>
  <c r="CP52" i="23"/>
  <c r="DD24" i="25"/>
  <c r="BK30" i="25" s="1"/>
  <c r="CZ24" i="25"/>
  <c r="BI30" i="25" s="1"/>
  <c r="CR24" i="25"/>
  <c r="BE30" i="25" s="1"/>
  <c r="CN24" i="25"/>
  <c r="BC30" i="25" s="1"/>
  <c r="CB24" i="25"/>
  <c r="AW30" i="25" s="1"/>
  <c r="BT24" i="25"/>
  <c r="AS30" i="25" s="1"/>
  <c r="BP24" i="25"/>
  <c r="AQ30" i="25" s="1"/>
  <c r="AV24" i="25"/>
  <c r="AG30" i="25" s="1"/>
  <c r="AJ24" i="25"/>
  <c r="AA30" i="25" s="1"/>
  <c r="X24" i="25"/>
  <c r="U30" i="25" s="1"/>
  <c r="DH39" i="4"/>
  <c r="BM48" i="4" s="1"/>
  <c r="V20" i="6"/>
  <c r="T29" i="6" s="1"/>
  <c r="CX20" i="6"/>
  <c r="BH29" i="6" s="1"/>
  <c r="CP13" i="7"/>
  <c r="BD22" i="7" s="1"/>
  <c r="CL13" i="7"/>
  <c r="BB22" i="7" s="1"/>
  <c r="BR13" i="7"/>
  <c r="AR22" i="7" s="1"/>
  <c r="BN13" i="7"/>
  <c r="AP22" i="7" s="1"/>
  <c r="BF13" i="7"/>
  <c r="AL22" i="7" s="1"/>
  <c r="AN22" i="8"/>
  <c r="AC31" i="8" s="1"/>
  <c r="AJ22" i="8"/>
  <c r="AA31" i="8" s="1"/>
  <c r="X22" i="8"/>
  <c r="U31" i="8" s="1"/>
  <c r="CX22" i="8"/>
  <c r="BH31" i="8" s="1"/>
  <c r="CP22" i="8"/>
  <c r="BD31" i="8" s="1"/>
  <c r="BZ22" i="8"/>
  <c r="AV31" i="8" s="1"/>
  <c r="CV20" i="6"/>
  <c r="BG29" i="6" s="1"/>
  <c r="BX20" i="6"/>
  <c r="AU29" i="6" s="1"/>
  <c r="DD13" i="7"/>
  <c r="BK22" i="7" s="1"/>
  <c r="CR13" i="7"/>
  <c r="BE22" i="7" s="1"/>
  <c r="CF13" i="7"/>
  <c r="AY22" i="7" s="1"/>
  <c r="BH13" i="7"/>
  <c r="AM22" i="7" s="1"/>
  <c r="AL22" i="8"/>
  <c r="AB31" i="8" s="1"/>
  <c r="Z22" i="8"/>
  <c r="V31" i="8" s="1"/>
  <c r="Q25" i="11"/>
  <c r="AZ16" i="11"/>
  <c r="AI25" i="11" s="1"/>
  <c r="AT16" i="11"/>
  <c r="AF25" i="11" s="1"/>
  <c r="CV13" i="16"/>
  <c r="BG22" i="16" s="1"/>
  <c r="CR13" i="16"/>
  <c r="BE22" i="16" s="1"/>
  <c r="BX13" i="16"/>
  <c r="AU22" i="16" s="1"/>
  <c r="BT13" i="16"/>
  <c r="AS22" i="16" s="1"/>
  <c r="BD13" i="16"/>
  <c r="AK22" i="16" s="1"/>
  <c r="AR13" i="16"/>
  <c r="AE22" i="16" s="1"/>
  <c r="AF13" i="16"/>
  <c r="Y22" i="16" s="1"/>
  <c r="T13" i="16"/>
  <c r="S22" i="16" s="1"/>
  <c r="CT41" i="18"/>
  <c r="BF50" i="18" s="1"/>
  <c r="CP41" i="18"/>
  <c r="BD50" i="18" s="1"/>
  <c r="BV41" i="18"/>
  <c r="AT50" i="18" s="1"/>
  <c r="BR41" i="18"/>
  <c r="AR50" i="18" s="1"/>
  <c r="AX41" i="18"/>
  <c r="AH50" i="18" s="1"/>
  <c r="CN15" i="19"/>
  <c r="BC24" i="19" s="1"/>
  <c r="BX15" i="19"/>
  <c r="AU24" i="19" s="1"/>
  <c r="AZ15" i="19"/>
  <c r="AI24" i="19" s="1"/>
  <c r="DH48" i="21"/>
  <c r="BM57" i="21" s="1"/>
  <c r="BA6" i="27" s="1"/>
  <c r="DD48" i="21"/>
  <c r="BK57" i="21" s="1"/>
  <c r="CZ48" i="21"/>
  <c r="BI57" i="21" s="1"/>
  <c r="CV48" i="21"/>
  <c r="BG57" i="21" s="1"/>
  <c r="CR48" i="21"/>
  <c r="BE57" i="21" s="1"/>
  <c r="CN48" i="21"/>
  <c r="BC57" i="21" s="1"/>
  <c r="CJ48" i="21"/>
  <c r="BA57" i="21" s="1"/>
  <c r="CF48" i="21"/>
  <c r="AY57" i="21" s="1"/>
  <c r="CX20" i="25"/>
  <c r="BH29" i="25" s="1"/>
  <c r="CP20" i="25"/>
  <c r="BD29" i="25" s="1"/>
  <c r="CD20" i="25"/>
  <c r="AX29" i="25" s="1"/>
  <c r="AL19" i="31" s="1"/>
  <c r="BZ20" i="25"/>
  <c r="AV29" i="25" s="1"/>
  <c r="AJ19" i="27" s="1"/>
  <c r="BR20" i="25"/>
  <c r="AR29" i="25" s="1"/>
  <c r="BN20" i="25"/>
  <c r="AP29" i="25" s="1"/>
  <c r="BF20" i="25"/>
  <c r="AL29" i="25" s="1"/>
  <c r="AJ29" i="25"/>
  <c r="AT20" i="25"/>
  <c r="AF29" i="25" s="1"/>
  <c r="AP20" i="25"/>
  <c r="AD29" i="25" s="1"/>
  <c r="BN57" i="29"/>
  <c r="AP66" i="29" s="1"/>
  <c r="BN61" i="29"/>
  <c r="AP67" i="29" s="1"/>
  <c r="CJ23" i="20"/>
  <c r="BA32" i="20" s="1"/>
  <c r="AO17" i="27" s="1"/>
  <c r="BX23" i="20"/>
  <c r="AU32" i="20" s="1"/>
  <c r="AI17" i="27" s="1"/>
  <c r="AZ23" i="20"/>
  <c r="AI32" i="20" s="1"/>
  <c r="DB27" i="20"/>
  <c r="BJ33" i="20" s="1"/>
  <c r="CP27" i="20"/>
  <c r="BD33" i="20" s="1"/>
  <c r="BR27" i="20"/>
  <c r="AR33" i="20" s="1"/>
  <c r="BF27" i="20"/>
  <c r="AL33" i="20" s="1"/>
  <c r="DH61" i="29"/>
  <c r="BM67" i="29" s="1"/>
  <c r="CZ61" i="29"/>
  <c r="BI67" i="29" s="1"/>
  <c r="CR61" i="29"/>
  <c r="BE67" i="29" s="1"/>
  <c r="CB61" i="29"/>
  <c r="AW67" i="29" s="1"/>
  <c r="BT61" i="29"/>
  <c r="AS67" i="29" s="1"/>
  <c r="BL61" i="29"/>
  <c r="AO67" i="29" s="1"/>
  <c r="I20" i="31"/>
  <c r="DH27" i="20"/>
  <c r="BM33" i="20" s="1"/>
  <c r="CV27" i="20"/>
  <c r="BG33" i="20" s="1"/>
  <c r="BR22" i="8"/>
  <c r="AR31" i="8" s="1"/>
  <c r="BB22" i="8"/>
  <c r="AJ31" i="8" s="1"/>
  <c r="DF16" i="11"/>
  <c r="BL25" i="11" s="1"/>
  <c r="CT16" i="11"/>
  <c r="BF25" i="11" s="1"/>
  <c r="CL16" i="11"/>
  <c r="BB25" i="11" s="1"/>
  <c r="CH16" i="11"/>
  <c r="AZ25" i="11" s="1"/>
  <c r="BN16" i="11"/>
  <c r="AP25" i="11" s="1"/>
  <c r="AD15" i="27" s="1"/>
  <c r="BJ16" i="11"/>
  <c r="AN25" i="11" s="1"/>
  <c r="AB15" i="27" s="1"/>
  <c r="CX15" i="19"/>
  <c r="BH24" i="19" s="1"/>
  <c r="CT15" i="19"/>
  <c r="BF24" i="19" s="1"/>
  <c r="CP15" i="19"/>
  <c r="BD24" i="19" s="1"/>
  <c r="CL15" i="19"/>
  <c r="BB24" i="19" s="1"/>
  <c r="BZ15" i="19"/>
  <c r="AV24" i="19" s="1"/>
  <c r="BR15" i="19"/>
  <c r="AR24" i="19" s="1"/>
  <c r="BN15" i="19"/>
  <c r="AP24" i="19" s="1"/>
  <c r="BF15" i="19"/>
  <c r="AL24" i="19" s="1"/>
  <c r="BB15" i="19"/>
  <c r="AJ24" i="19" s="1"/>
  <c r="AT15" i="19"/>
  <c r="AF24" i="19" s="1"/>
  <c r="DF48" i="21"/>
  <c r="BL57" i="21" s="1"/>
  <c r="AZ6" i="31" s="1"/>
  <c r="CX48" i="21"/>
  <c r="BH57" i="21" s="1"/>
  <c r="AV6" i="27" s="1"/>
  <c r="CL48" i="21"/>
  <c r="BB57" i="21" s="1"/>
  <c r="BZ48" i="21"/>
  <c r="AV57" i="21" s="1"/>
  <c r="DB78" i="22"/>
  <c r="BJ87" i="22" s="1"/>
  <c r="CX78" i="22"/>
  <c r="BH87" i="22" s="1"/>
  <c r="CL78" i="22"/>
  <c r="BB87" i="22" s="1"/>
  <c r="CD48" i="23"/>
  <c r="AX57" i="23" s="1"/>
  <c r="DD20" i="25"/>
  <c r="BK29" i="25" s="1"/>
  <c r="CJ20" i="25"/>
  <c r="BA29" i="25" s="1"/>
  <c r="DD57" i="29"/>
  <c r="BK66" i="29" s="1"/>
  <c r="C23" i="31"/>
  <c r="V6" i="31"/>
  <c r="AP15" i="19"/>
  <c r="AD24" i="19" s="1"/>
  <c r="AL19" i="19"/>
  <c r="AB25" i="19" s="1"/>
  <c r="AJ15" i="19"/>
  <c r="AA24" i="19" s="1"/>
  <c r="AJ19" i="19"/>
  <c r="AA25" i="19" s="1"/>
  <c r="AH19" i="19"/>
  <c r="Z25" i="19" s="1"/>
  <c r="AB15" i="19"/>
  <c r="W24" i="19" s="1"/>
  <c r="Z19" i="19"/>
  <c r="V25" i="19" s="1"/>
  <c r="Z15" i="19"/>
  <c r="V24" i="19" s="1"/>
  <c r="V19" i="19"/>
  <c r="T25" i="19" s="1"/>
  <c r="R15" i="19"/>
  <c r="R24" i="19" s="1"/>
  <c r="P19" i="19"/>
  <c r="Q25" i="19" s="1"/>
  <c r="N19" i="19"/>
  <c r="P25" i="19" s="1"/>
  <c r="AF27" i="20"/>
  <c r="Y33" i="20" s="1"/>
  <c r="T23" i="20"/>
  <c r="S32" i="20" s="1"/>
  <c r="L23" i="20"/>
  <c r="O32" i="20" s="1"/>
  <c r="AT23" i="20"/>
  <c r="AF32" i="20" s="1"/>
  <c r="Z23" i="20"/>
  <c r="V32" i="20" s="1"/>
  <c r="AJ27" i="20"/>
  <c r="AA33" i="20" s="1"/>
  <c r="AX23" i="20"/>
  <c r="AH32" i="20" s="1"/>
  <c r="AF23" i="20"/>
  <c r="Y32" i="20" s="1"/>
  <c r="AV23" i="20"/>
  <c r="AG32" i="20" s="1"/>
  <c r="AP27" i="20"/>
  <c r="AD33" i="20" s="1"/>
  <c r="AD27" i="20"/>
  <c r="X33" i="20" s="1"/>
  <c r="P23" i="20"/>
  <c r="Q32" i="20" s="1"/>
  <c r="AJ23" i="20"/>
  <c r="AA32" i="20" s="1"/>
  <c r="AB27" i="20"/>
  <c r="W33" i="20" s="1"/>
  <c r="X23" i="20"/>
  <c r="U32" i="20" s="1"/>
  <c r="AR23" i="20"/>
  <c r="AE32" i="20" s="1"/>
  <c r="P33" i="20"/>
  <c r="AX27" i="20"/>
  <c r="AH33" i="20" s="1"/>
  <c r="AL27" i="20"/>
  <c r="AB33" i="20" s="1"/>
  <c r="Z27" i="20"/>
  <c r="V33" i="20" s="1"/>
  <c r="AP23" i="20"/>
  <c r="AD32" i="20" s="1"/>
  <c r="AV27" i="20"/>
  <c r="AG33" i="20" s="1"/>
  <c r="V27" i="20"/>
  <c r="T33" i="20" s="1"/>
  <c r="AH27" i="20"/>
  <c r="Z33" i="20" s="1"/>
  <c r="AT27" i="20"/>
  <c r="AF33" i="20" s="1"/>
  <c r="AL17" i="16"/>
  <c r="AB23" i="16" s="1"/>
  <c r="AJ13" i="16"/>
  <c r="AA22" i="16" s="1"/>
  <c r="Z17" i="16"/>
  <c r="V23" i="16" s="1"/>
  <c r="AH13" i="16"/>
  <c r="Z22" i="16" s="1"/>
  <c r="T22" i="16"/>
  <c r="AX17" i="16"/>
  <c r="AH23" i="16" s="1"/>
  <c r="L13" i="16"/>
  <c r="AJ17" i="16"/>
  <c r="AA23" i="16" s="1"/>
  <c r="S23" i="16"/>
  <c r="AB13" i="16"/>
  <c r="W22" i="16" s="1"/>
  <c r="X17" i="16"/>
  <c r="U23" i="16" s="1"/>
  <c r="V17" i="16"/>
  <c r="T23" i="16" s="1"/>
  <c r="AH17" i="16"/>
  <c r="Z23" i="16" s="1"/>
  <c r="L17" i="16"/>
  <c r="O23" i="16" s="1"/>
  <c r="CJ13" i="16"/>
  <c r="BA22" i="16" s="1"/>
  <c r="BZ17" i="16"/>
  <c r="AV23" i="16" s="1"/>
  <c r="AP17" i="16"/>
  <c r="AD23" i="16" s="1"/>
  <c r="AD17" i="16"/>
  <c r="X23" i="16" s="1"/>
  <c r="R17" i="16"/>
  <c r="R23" i="16" s="1"/>
  <c r="BX17" i="16"/>
  <c r="AU23" i="16" s="1"/>
  <c r="AZ17" i="16"/>
  <c r="AI23" i="16" s="1"/>
  <c r="P17" i="16"/>
  <c r="Z13" i="16"/>
  <c r="V22" i="16" s="1"/>
  <c r="AR17" i="16"/>
  <c r="AE23" i="16" s="1"/>
  <c r="DH13" i="16"/>
  <c r="BM22" i="16" s="1"/>
  <c r="CL17" i="16"/>
  <c r="BB23" i="16" s="1"/>
  <c r="CD17" i="16"/>
  <c r="AX23" i="16" s="1"/>
  <c r="BP17" i="16"/>
  <c r="AQ23" i="16" s="1"/>
  <c r="BB17" i="16"/>
  <c r="AJ23" i="16" s="1"/>
  <c r="P23" i="16"/>
  <c r="AT17" i="16"/>
  <c r="AF23" i="16" s="1"/>
  <c r="BN13" i="16"/>
  <c r="AP22" i="16" s="1"/>
  <c r="BD17" i="16"/>
  <c r="AK23" i="16" s="1"/>
  <c r="CZ17" i="16"/>
  <c r="BI23" i="16" s="1"/>
  <c r="AF17" i="16"/>
  <c r="Y23" i="16" s="1"/>
  <c r="BL13" i="16"/>
  <c r="AO22" i="16" s="1"/>
  <c r="BN17" i="16"/>
  <c r="AP23" i="16" s="1"/>
  <c r="CB17" i="16"/>
  <c r="AW23" i="16" s="1"/>
  <c r="CX17" i="16"/>
  <c r="BH23" i="16" s="1"/>
  <c r="AV17" i="16"/>
  <c r="AG23" i="16" s="1"/>
  <c r="AT13" i="16"/>
  <c r="AF22" i="16" s="1"/>
  <c r="AH20" i="25"/>
  <c r="Z29" i="25" s="1"/>
  <c r="V20" i="25"/>
  <c r="T29" i="25" s="1"/>
  <c r="CT24" i="25"/>
  <c r="BF30" i="25" s="1"/>
  <c r="BV24" i="25"/>
  <c r="AT30" i="25" s="1"/>
  <c r="AX24" i="25"/>
  <c r="AH30" i="25" s="1"/>
  <c r="AL24" i="25"/>
  <c r="AB30" i="25" s="1"/>
  <c r="N24" i="25"/>
  <c r="CR20" i="25"/>
  <c r="BE29" i="25" s="1"/>
  <c r="BH20" i="25"/>
  <c r="AM29" i="25" s="1"/>
  <c r="AV20" i="25"/>
  <c r="AG29" i="25" s="1"/>
  <c r="AF20" i="25"/>
  <c r="Y29" i="25" s="1"/>
  <c r="T20" i="25"/>
  <c r="S29" i="25" s="1"/>
  <c r="C19" i="31"/>
  <c r="V24" i="25"/>
  <c r="T30" i="25" s="1"/>
  <c r="AD20" i="25"/>
  <c r="X29" i="25" s="1"/>
  <c r="BD24" i="25"/>
  <c r="AK30" i="25" s="1"/>
  <c r="AF24" i="25"/>
  <c r="Y30" i="25" s="1"/>
  <c r="T24" i="25"/>
  <c r="S30" i="25" s="1"/>
  <c r="DH20" i="25"/>
  <c r="BM29" i="25" s="1"/>
  <c r="CV20" i="25"/>
  <c r="BG29" i="25" s="1"/>
  <c r="BX20" i="25"/>
  <c r="AU29" i="25" s="1"/>
  <c r="BL20" i="25"/>
  <c r="AO29" i="25" s="1"/>
  <c r="AI29" i="25"/>
  <c r="DB48" i="23"/>
  <c r="BJ57" i="23" s="1"/>
  <c r="CL52" i="23"/>
  <c r="BZ48" i="23"/>
  <c r="AV57" i="23" s="1"/>
  <c r="CV48" i="23"/>
  <c r="BG57" i="23" s="1"/>
  <c r="BX48" i="23"/>
  <c r="AU57" i="23" s="1"/>
  <c r="CX48" i="23"/>
  <c r="BH57" i="23" s="1"/>
  <c r="O23" i="27"/>
  <c r="CZ52" i="23"/>
  <c r="BX52" i="23"/>
  <c r="DF48" i="23"/>
  <c r="BL57" i="23" s="1"/>
  <c r="CL48" i="23"/>
  <c r="BB57" i="23" s="1"/>
  <c r="X23" i="27"/>
  <c r="DD48" i="23"/>
  <c r="BK57" i="23" s="1"/>
  <c r="CR48" i="23"/>
  <c r="BE57" i="23" s="1"/>
  <c r="U23" i="27"/>
  <c r="E9" i="31"/>
  <c r="CT82" i="22"/>
  <c r="DB82" i="22"/>
  <c r="BD20" i="10"/>
  <c r="AR14" i="27" s="1"/>
  <c r="AL20" i="10"/>
  <c r="Z14" i="27" s="1"/>
  <c r="Y20" i="10"/>
  <c r="B14" i="27"/>
  <c r="BG20" i="10"/>
  <c r="AU14" i="27" s="1"/>
  <c r="AU20" i="10"/>
  <c r="AI14" i="27" s="1"/>
  <c r="AI20" i="10"/>
  <c r="W14" i="31" s="1"/>
  <c r="W20" i="10"/>
  <c r="BF20" i="10"/>
  <c r="AT14" i="27" s="1"/>
  <c r="AZ20" i="10"/>
  <c r="AN14" i="27" s="1"/>
  <c r="AT20" i="10"/>
  <c r="AH14" i="27" s="1"/>
  <c r="AN20" i="10"/>
  <c r="AB14" i="27" s="1"/>
  <c r="AH20" i="10"/>
  <c r="V14" i="27" s="1"/>
  <c r="AB20" i="10"/>
  <c r="P14" i="27" s="1"/>
  <c r="V20" i="10"/>
  <c r="J14" i="27" s="1"/>
  <c r="P20" i="10"/>
  <c r="D14" i="27" s="1"/>
  <c r="CD57" i="29"/>
  <c r="AX66" i="29" s="1"/>
  <c r="L20" i="27"/>
  <c r="CN57" i="29"/>
  <c r="BC66" i="29" s="1"/>
  <c r="CB57" i="29"/>
  <c r="AW66" i="29" s="1"/>
  <c r="BP57" i="29"/>
  <c r="AQ66" i="29" s="1"/>
  <c r="M20" i="27"/>
  <c r="CZ57" i="29"/>
  <c r="BI66" i="29" s="1"/>
  <c r="BZ57" i="29"/>
  <c r="AV66" i="29" s="1"/>
  <c r="CV61" i="29"/>
  <c r="BG67" i="29" s="1"/>
  <c r="BX61" i="29"/>
  <c r="BF57" i="29"/>
  <c r="AL66" i="29" s="1"/>
  <c r="CX61" i="29"/>
  <c r="BH67" i="29" s="1"/>
  <c r="BR57" i="29"/>
  <c r="AR66" i="29" s="1"/>
  <c r="BZ61" i="29"/>
  <c r="DH57" i="29"/>
  <c r="BM66" i="29" s="1"/>
  <c r="CP57" i="29"/>
  <c r="BD66" i="29" s="1"/>
  <c r="CT57" i="29"/>
  <c r="BF66" i="29" s="1"/>
  <c r="BV57" i="29"/>
  <c r="AT66" i="29" s="1"/>
  <c r="DB57" i="29"/>
  <c r="BJ66" i="29" s="1"/>
  <c r="CR57" i="29"/>
  <c r="BE66" i="29" s="1"/>
  <c r="BT57" i="29"/>
  <c r="AS66" i="29" s="1"/>
  <c r="BH57" i="29"/>
  <c r="AM66" i="29" s="1"/>
  <c r="AT15" i="13"/>
  <c r="AF21" i="13" s="1"/>
  <c r="AD20" i="13"/>
  <c r="AP15" i="13"/>
  <c r="AD21" i="13" s="1"/>
  <c r="AX13" i="7"/>
  <c r="AH22" i="7" s="1"/>
  <c r="AZ20" i="6"/>
  <c r="AI29" i="6" s="1"/>
  <c r="AX24" i="6"/>
  <c r="AH30" i="6" s="1"/>
  <c r="AX20" i="6"/>
  <c r="AH29" i="6" s="1"/>
  <c r="AT31" i="5"/>
  <c r="AF37" i="5" s="1"/>
  <c r="AV31" i="5"/>
  <c r="AG37" i="5" s="1"/>
  <c r="DF39" i="4"/>
  <c r="BL48" i="4" s="1"/>
  <c r="DH43" i="4"/>
  <c r="BM49" i="4" s="1"/>
  <c r="CR39" i="4"/>
  <c r="BE48" i="4" s="1"/>
  <c r="CV43" i="4"/>
  <c r="BG49" i="4" s="1"/>
  <c r="DB39" i="4"/>
  <c r="BJ48" i="4" s="1"/>
  <c r="CP39" i="4"/>
  <c r="BD48" i="4" s="1"/>
  <c r="CP43" i="4"/>
  <c r="BD49" i="4" s="1"/>
  <c r="CZ43" i="4"/>
  <c r="BI49" i="4" s="1"/>
  <c r="E8" i="27"/>
  <c r="Z24" i="6"/>
  <c r="V30" i="6" s="1"/>
  <c r="J7" i="27" s="1"/>
  <c r="X17" i="7"/>
  <c r="U23" i="7" s="1"/>
  <c r="I11" i="27" s="1"/>
  <c r="AL20" i="25"/>
  <c r="AB29" i="25" s="1"/>
  <c r="CN31" i="5"/>
  <c r="BC37" i="5" s="1"/>
  <c r="BP31" i="5"/>
  <c r="AQ37" i="5" s="1"/>
  <c r="AF19" i="9"/>
  <c r="Y25" i="9" s="1"/>
  <c r="T25" i="9"/>
  <c r="BL51" i="18"/>
  <c r="CT45" i="18"/>
  <c r="BF51" i="18" s="1"/>
  <c r="CH45" i="18"/>
  <c r="AZ51" i="18" s="1"/>
  <c r="BV45" i="18"/>
  <c r="AT51" i="18" s="1"/>
  <c r="BJ45" i="18"/>
  <c r="AN51" i="18" s="1"/>
  <c r="AX45" i="18"/>
  <c r="AH51" i="18" s="1"/>
  <c r="AB45" i="18"/>
  <c r="B9" i="27"/>
  <c r="CV24" i="25"/>
  <c r="BG30" i="25" s="1"/>
  <c r="AP27" i="5"/>
  <c r="AD36" i="5" s="1"/>
  <c r="V31" i="5"/>
  <c r="T37" i="5" s="1"/>
  <c r="CD19" i="9"/>
  <c r="AX25" i="9" s="1"/>
  <c r="Q17" i="27"/>
  <c r="B6" i="27"/>
  <c r="P22" i="16"/>
  <c r="AH24" i="6"/>
  <c r="Z30" i="6" s="1"/>
  <c r="BB19" i="9"/>
  <c r="AJ25" i="9" s="1"/>
  <c r="AB17" i="16"/>
  <c r="W23" i="16" s="1"/>
  <c r="N20" i="27"/>
  <c r="E17" i="27"/>
  <c r="BX24" i="25"/>
  <c r="AU30" i="25" s="1"/>
  <c r="AF17" i="7"/>
  <c r="Y23" i="7" s="1"/>
  <c r="AN20" i="6"/>
  <c r="AC29" i="6" s="1"/>
  <c r="AN17" i="7"/>
  <c r="AC23" i="7" s="1"/>
  <c r="N26" i="8"/>
  <c r="P32" i="8" s="1"/>
  <c r="J8" i="27"/>
  <c r="I17" i="27"/>
  <c r="B23" i="27"/>
  <c r="B19" i="27"/>
  <c r="AH27" i="5"/>
  <c r="Z36" i="5" s="1"/>
  <c r="AD13" i="7"/>
  <c r="X22" i="7" s="1"/>
  <c r="BL19" i="9"/>
  <c r="AO25" i="9" s="1"/>
  <c r="L19" i="9"/>
  <c r="CJ17" i="16"/>
  <c r="BA23" i="16" s="1"/>
  <c r="AL13" i="7"/>
  <c r="AB22" i="7" s="1"/>
  <c r="CJ24" i="25"/>
  <c r="BA30" i="25" s="1"/>
  <c r="B12" i="27"/>
  <c r="AJ16" i="11"/>
  <c r="AA25" i="11" s="1"/>
  <c r="O15" i="31" s="1"/>
  <c r="AH41" i="18"/>
  <c r="Z50" i="18" s="1"/>
  <c r="AD23" i="20"/>
  <c r="X32" i="20" s="1"/>
  <c r="AP41" i="18"/>
  <c r="AD50" i="18" s="1"/>
  <c r="AL23" i="20"/>
  <c r="AB32" i="20" s="1"/>
  <c r="K23" i="27"/>
  <c r="F23" i="31"/>
  <c r="AP31" i="5"/>
  <c r="AD37" i="5" s="1"/>
  <c r="R31" i="5"/>
  <c r="R37" i="5" s="1"/>
  <c r="F10" i="27" s="1"/>
  <c r="B11" i="27"/>
  <c r="Z20" i="11"/>
  <c r="V26" i="11" s="1"/>
  <c r="O51" i="18"/>
  <c r="D21" i="27"/>
  <c r="V13" i="7"/>
  <c r="T22" i="7" s="1"/>
  <c r="AR24" i="6"/>
  <c r="AE30" i="6" s="1"/>
  <c r="L8" i="27"/>
  <c r="CF19" i="9"/>
  <c r="AY25" i="9" s="1"/>
  <c r="DH17" i="16"/>
  <c r="BM23" i="16" s="1"/>
  <c r="N20" i="25"/>
  <c r="P29" i="25" s="1"/>
  <c r="V17" i="7"/>
  <c r="T23" i="7" s="1"/>
  <c r="H11" i="27" s="1"/>
  <c r="BL24" i="25"/>
  <c r="AO30" i="25" s="1"/>
  <c r="DB45" i="18"/>
  <c r="BJ51" i="18" s="1"/>
  <c r="BR45" i="18"/>
  <c r="AR51" i="18" s="1"/>
  <c r="AJ45" i="18"/>
  <c r="AA51" i="18" s="1"/>
  <c r="X45" i="18"/>
  <c r="U51" i="18" s="1"/>
  <c r="BR19" i="19"/>
  <c r="AR25" i="19" s="1"/>
  <c r="CV17" i="16"/>
  <c r="BG23" i="16" s="1"/>
  <c r="Z20" i="25"/>
  <c r="V29" i="25" s="1"/>
  <c r="CB52" i="23"/>
  <c r="DH24" i="25"/>
  <c r="BM30" i="25" s="1"/>
  <c r="AZ24" i="25"/>
  <c r="AI30" i="25" s="1"/>
  <c r="AN16" i="11"/>
  <c r="AC25" i="11" s="1"/>
  <c r="Q15" i="31" s="1"/>
  <c r="F8" i="27"/>
  <c r="AP13" i="7"/>
  <c r="AD22" i="7" s="1"/>
  <c r="AD19" i="9"/>
  <c r="X25" i="9" s="1"/>
  <c r="P20" i="11"/>
  <c r="Q26" i="11" s="1"/>
  <c r="L27" i="20"/>
  <c r="O33" i="20" s="1"/>
  <c r="N17" i="7"/>
  <c r="P23" i="7" s="1"/>
  <c r="D11" i="27" s="1"/>
  <c r="BJ19" i="9"/>
  <c r="AN25" i="9" s="1"/>
  <c r="P23" i="31"/>
  <c r="AR27" i="20"/>
  <c r="AE33" i="20" s="1"/>
  <c r="T27" i="20"/>
  <c r="S33" i="20" s="1"/>
  <c r="DF41" i="18"/>
  <c r="BL50" i="18" s="1"/>
  <c r="CH41" i="18"/>
  <c r="AZ50" i="18" s="1"/>
  <c r="BJ41" i="18"/>
  <c r="AN50" i="18" s="1"/>
  <c r="AP16" i="11"/>
  <c r="AD25" i="11" s="1"/>
  <c r="AT17" i="7"/>
  <c r="AF23" i="7" s="1"/>
  <c r="BZ19" i="9"/>
  <c r="AV25" i="9" s="1"/>
  <c r="N27" i="5"/>
  <c r="P36" i="5" s="1"/>
  <c r="AD16" i="11"/>
  <c r="X25" i="11" s="1"/>
  <c r="CP19" i="9"/>
  <c r="BD25" i="9" s="1"/>
  <c r="H8" i="27"/>
  <c r="P20" i="6"/>
  <c r="Q29" i="6" s="1"/>
  <c r="CL20" i="6"/>
  <c r="BB29" i="6" s="1"/>
  <c r="BZ20" i="6"/>
  <c r="AV29" i="6" s="1"/>
  <c r="BN20" i="6"/>
  <c r="AP29" i="6" s="1"/>
  <c r="BB20" i="6"/>
  <c r="AJ29" i="6" s="1"/>
  <c r="AN17" i="16"/>
  <c r="AC23" i="16" s="1"/>
  <c r="J20" i="27"/>
  <c r="CX13" i="7"/>
  <c r="BH22" i="7" s="1"/>
  <c r="BZ13" i="7"/>
  <c r="AV22" i="7" s="1"/>
  <c r="BB13" i="7"/>
  <c r="AJ22" i="7" s="1"/>
  <c r="CN78" i="22"/>
  <c r="BC87" i="22" s="1"/>
  <c r="V20" i="11"/>
  <c r="T26" i="11" s="1"/>
  <c r="F20" i="27"/>
  <c r="AH20" i="6"/>
  <c r="Z29" i="6" s="1"/>
  <c r="C20" i="27"/>
  <c r="W29" i="6"/>
  <c r="BT13" i="7"/>
  <c r="AS22" i="7" s="1"/>
  <c r="DF13" i="16"/>
  <c r="BL22" i="16" s="1"/>
  <c r="CT13" i="16"/>
  <c r="BF22" i="16" s="1"/>
  <c r="CH13" i="16"/>
  <c r="AZ22" i="16" s="1"/>
  <c r="BV13" i="16"/>
  <c r="AT22" i="16" s="1"/>
  <c r="BJ13" i="16"/>
  <c r="AN22" i="16" s="1"/>
  <c r="AX13" i="16"/>
  <c r="AH22" i="16" s="1"/>
  <c r="AL13" i="16"/>
  <c r="AB22" i="16" s="1"/>
  <c r="BM24" i="19"/>
  <c r="BA5" i="27" s="1"/>
  <c r="CV15" i="19"/>
  <c r="BG24" i="19" s="1"/>
  <c r="AU5" i="27" s="1"/>
  <c r="DB22" i="8"/>
  <c r="BJ31" i="8" s="1"/>
  <c r="CD22" i="8"/>
  <c r="AX31" i="8" s="1"/>
  <c r="AL12" i="27" s="1"/>
  <c r="BF22" i="8"/>
  <c r="AL31" i="8" s="1"/>
  <c r="Q24" i="9"/>
  <c r="L16" i="11"/>
  <c r="O25" i="11" s="1"/>
  <c r="AV13" i="7"/>
  <c r="AG22" i="7" s="1"/>
  <c r="DH16" i="11"/>
  <c r="BM25" i="11" s="1"/>
  <c r="CJ16" i="11"/>
  <c r="BA25" i="11" s="1"/>
  <c r="BL16" i="11"/>
  <c r="AO25" i="11" s="1"/>
  <c r="CH48" i="23"/>
  <c r="AZ57" i="23" s="1"/>
  <c r="O24" i="9"/>
  <c r="CX13" i="16"/>
  <c r="BH22" i="16" s="1"/>
  <c r="BZ13" i="16"/>
  <c r="AV22" i="16" s="1"/>
  <c r="BB13" i="16"/>
  <c r="AJ22" i="16" s="1"/>
  <c r="AP13" i="16"/>
  <c r="AD22" i="16" s="1"/>
  <c r="AD13" i="16"/>
  <c r="X22" i="16" s="1"/>
  <c r="R13" i="16"/>
  <c r="R22" i="16" s="1"/>
  <c r="CP20" i="6"/>
  <c r="BD29" i="6" s="1"/>
  <c r="BR20" i="6"/>
  <c r="AR29" i="6" s="1"/>
  <c r="AJ15" i="9"/>
  <c r="AA24" i="9" s="1"/>
  <c r="AR20" i="10"/>
  <c r="AF14" i="27" s="1"/>
  <c r="AF20" i="10"/>
  <c r="T14" i="27" s="1"/>
  <c r="T20" i="10"/>
  <c r="H14" i="27" s="1"/>
  <c r="T16" i="11"/>
  <c r="S25" i="11" s="1"/>
  <c r="CB15" i="19"/>
  <c r="AW24" i="19" s="1"/>
  <c r="BP15" i="19"/>
  <c r="AQ24" i="19" s="1"/>
  <c r="AT13" i="7"/>
  <c r="AF22" i="7" s="1"/>
  <c r="O20" i="10"/>
  <c r="AN13" i="16"/>
  <c r="AC22" i="16" s="1"/>
  <c r="CT48" i="23"/>
  <c r="BF57" i="23" s="1"/>
  <c r="R16" i="11"/>
  <c r="R25" i="11" s="1"/>
  <c r="AX16" i="11"/>
  <c r="AH25" i="11" s="1"/>
  <c r="CT78" i="22"/>
  <c r="BF87" i="22" s="1"/>
  <c r="DF20" i="25"/>
  <c r="BL29" i="25" s="1"/>
  <c r="CT20" i="25"/>
  <c r="BF29" i="25" s="1"/>
  <c r="CH20" i="25"/>
  <c r="AZ29" i="25" s="1"/>
  <c r="BV20" i="25"/>
  <c r="AT29" i="25" s="1"/>
  <c r="BJ20" i="25"/>
  <c r="AN29" i="25" s="1"/>
  <c r="AX20" i="25"/>
  <c r="AH29" i="25" s="1"/>
  <c r="DD78" i="22"/>
  <c r="BK87" i="22" s="1"/>
  <c r="S24" i="9"/>
  <c r="DD15" i="19"/>
  <c r="BK24" i="19" s="1"/>
  <c r="CF15" i="19"/>
  <c r="AY24" i="19" s="1"/>
  <c r="BH15" i="19"/>
  <c r="AM24" i="19" s="1"/>
  <c r="BA20" i="27"/>
  <c r="AY20" i="27"/>
  <c r="AZ20" i="27"/>
  <c r="AX20" i="27"/>
  <c r="B20" i="27"/>
  <c r="AR20" i="25"/>
  <c r="AE29" i="25" s="1"/>
  <c r="AR24" i="25"/>
  <c r="AE30" i="25" s="1"/>
  <c r="T23" i="27"/>
  <c r="D15" i="27"/>
  <c r="C15" i="27"/>
  <c r="N15" i="27"/>
  <c r="M15" i="27"/>
  <c r="L15" i="27"/>
  <c r="F15" i="27"/>
  <c r="AT24" i="6"/>
  <c r="AF30" i="6" s="1"/>
  <c r="AV24" i="6"/>
  <c r="AG30" i="6" s="1"/>
  <c r="AV20" i="6"/>
  <c r="AG29" i="6" s="1"/>
  <c r="BA23" i="27" l="1"/>
  <c r="BM58" i="23"/>
  <c r="AZ23" i="31"/>
  <c r="AZ23" i="27"/>
  <c r="BA5" i="31"/>
  <c r="AZ5" i="27"/>
  <c r="AZ5" i="31"/>
  <c r="BA6" i="31"/>
  <c r="M32" i="31" s="1"/>
  <c r="M57" i="31" s="1"/>
  <c r="AY6" i="31"/>
  <c r="AN16" i="27"/>
  <c r="AN16" i="31"/>
  <c r="AU16" i="27"/>
  <c r="AU16" i="31"/>
  <c r="L42" i="31" s="1"/>
  <c r="L67" i="31" s="1"/>
  <c r="AR16" i="27"/>
  <c r="AR16" i="31"/>
  <c r="AA42" i="31"/>
  <c r="AO16" i="27"/>
  <c r="Z42" i="31"/>
  <c r="AO16" i="31"/>
  <c r="AZ16" i="27"/>
  <c r="AZ16" i="31"/>
  <c r="AW16" i="27"/>
  <c r="AW16" i="31"/>
  <c r="AP16" i="27"/>
  <c r="AP16" i="31"/>
  <c r="BA16" i="27"/>
  <c r="BA16" i="31"/>
  <c r="M42" i="31" s="1"/>
  <c r="M67" i="31" s="1"/>
  <c r="AL16" i="27"/>
  <c r="AL16" i="31"/>
  <c r="AB42" i="31"/>
  <c r="AS16" i="27"/>
  <c r="AS16" i="31"/>
  <c r="AV16" i="27"/>
  <c r="AV16" i="31"/>
  <c r="BA15" i="31"/>
  <c r="AP20" i="27"/>
  <c r="BA21" i="27"/>
  <c r="BA21" i="31"/>
  <c r="AD21" i="31"/>
  <c r="AZ21" i="27"/>
  <c r="AZ21" i="31"/>
  <c r="AY21" i="27"/>
  <c r="AY21" i="31"/>
  <c r="BA14" i="27"/>
  <c r="BA14" i="31"/>
  <c r="M40" i="31"/>
  <c r="M65" i="31" s="1"/>
  <c r="AB38" i="31"/>
  <c r="AZ12" i="27"/>
  <c r="AA38" i="31"/>
  <c r="AV11" i="27"/>
  <c r="AV11" i="31"/>
  <c r="AA37" i="31"/>
  <c r="AW11" i="27"/>
  <c r="AW11" i="31"/>
  <c r="AZ11" i="27"/>
  <c r="AZ11" i="31"/>
  <c r="M37" i="31"/>
  <c r="M62" i="31" s="1"/>
  <c r="L37" i="31"/>
  <c r="L62" i="31" s="1"/>
  <c r="BA7" i="27"/>
  <c r="BA7" i="31"/>
  <c r="AZ7" i="27"/>
  <c r="AZ7" i="31"/>
  <c r="AY7" i="27"/>
  <c r="AY7" i="31"/>
  <c r="AM10" i="27"/>
  <c r="Q10" i="27"/>
  <c r="BA4" i="27"/>
  <c r="BA4" i="31"/>
  <c r="M30" i="31" s="1"/>
  <c r="M55" i="31" s="1"/>
  <c r="AY4" i="31"/>
  <c r="AB30" i="31"/>
  <c r="AZ4" i="27"/>
  <c r="AZ4" i="31"/>
  <c r="AY5" i="27"/>
  <c r="AY5" i="31"/>
  <c r="AX5" i="27"/>
  <c r="AX5" i="31"/>
  <c r="AV5" i="27"/>
  <c r="AV5" i="31"/>
  <c r="AU5" i="31"/>
  <c r="AT5" i="27"/>
  <c r="AA31" i="31"/>
  <c r="AT5" i="31"/>
  <c r="BK58" i="23"/>
  <c r="AZ6" i="27"/>
  <c r="AY20" i="31"/>
  <c r="AX20" i="31"/>
  <c r="M46" i="31" s="1"/>
  <c r="AR11" i="27"/>
  <c r="AB11" i="27"/>
  <c r="AU7" i="27"/>
  <c r="AQ4" i="27"/>
  <c r="BJ58" i="23"/>
  <c r="AW6" i="27"/>
  <c r="AT6" i="31"/>
  <c r="AH21" i="31"/>
  <c r="AH21" i="27"/>
  <c r="AX21" i="27"/>
  <c r="AB47" i="31"/>
  <c r="AX21" i="31"/>
  <c r="M47" i="31" s="1"/>
  <c r="AL21" i="31"/>
  <c r="AT21" i="27"/>
  <c r="AA47" i="31"/>
  <c r="AT21" i="31"/>
  <c r="AW21" i="27"/>
  <c r="AW21" i="31"/>
  <c r="O11" i="27"/>
  <c r="S11" i="27"/>
  <c r="AH11" i="27"/>
  <c r="AP11" i="27"/>
  <c r="AP11" i="31"/>
  <c r="AR11" i="31"/>
  <c r="AW7" i="27"/>
  <c r="AW7" i="31"/>
  <c r="AX7" i="27"/>
  <c r="AX7" i="31"/>
  <c r="R7" i="27"/>
  <c r="W7" i="27"/>
  <c r="AV23" i="31"/>
  <c r="AV23" i="27"/>
  <c r="AU23" i="31"/>
  <c r="AU23" i="27"/>
  <c r="AT23" i="31"/>
  <c r="BI58" i="23"/>
  <c r="AW23" i="27" s="1"/>
  <c r="AT23" i="27"/>
  <c r="AU6" i="27"/>
  <c r="AQ6" i="27"/>
  <c r="AC21" i="31"/>
  <c r="AQ21" i="27"/>
  <c r="AQ21" i="31"/>
  <c r="AR21" i="27"/>
  <c r="AR21" i="31"/>
  <c r="AC12" i="27"/>
  <c r="V12" i="27"/>
  <c r="U12" i="27"/>
  <c r="R12" i="27"/>
  <c r="AL11" i="31"/>
  <c r="AQ7" i="27"/>
  <c r="O10" i="27"/>
  <c r="AI10" i="27"/>
  <c r="X10" i="27"/>
  <c r="AO10" i="27"/>
  <c r="K10" i="27"/>
  <c r="AH10" i="27"/>
  <c r="AW4" i="27"/>
  <c r="AW4" i="31"/>
  <c r="AV4" i="27"/>
  <c r="AV4" i="31"/>
  <c r="AR5" i="27"/>
  <c r="AR5" i="31"/>
  <c r="Z31" i="31"/>
  <c r="AQ5" i="27"/>
  <c r="AQ5" i="31"/>
  <c r="AP5" i="27"/>
  <c r="AP5" i="31"/>
  <c r="E5" i="27"/>
  <c r="E5" i="31"/>
  <c r="B31" i="31" s="1"/>
  <c r="Q31" i="31"/>
  <c r="AU9" i="27"/>
  <c r="AV9" i="27"/>
  <c r="AV6" i="31"/>
  <c r="AW6" i="31"/>
  <c r="AO20" i="27"/>
  <c r="AO21" i="27"/>
  <c r="Z47" i="31"/>
  <c r="AO21" i="31"/>
  <c r="AB21" i="27"/>
  <c r="W47" i="31"/>
  <c r="AB21" i="31"/>
  <c r="H47" i="31" s="1"/>
  <c r="H72" i="31" s="1"/>
  <c r="AJ21" i="27"/>
  <c r="AJ21" i="31"/>
  <c r="AE21" i="27"/>
  <c r="AE21" i="31"/>
  <c r="AI21" i="27"/>
  <c r="AI21" i="31"/>
  <c r="AK21" i="27"/>
  <c r="Y47" i="31"/>
  <c r="AK21" i="31"/>
  <c r="AA21" i="27"/>
  <c r="AA21" i="31"/>
  <c r="AM21" i="27"/>
  <c r="AM21" i="31"/>
  <c r="AG21" i="27"/>
  <c r="X47" i="31"/>
  <c r="AG21" i="31"/>
  <c r="AN21" i="27"/>
  <c r="AN21" i="31"/>
  <c r="AF21" i="27"/>
  <c r="AF21" i="31"/>
  <c r="AU14" i="31"/>
  <c r="AT14" i="31"/>
  <c r="S12" i="27"/>
  <c r="AE12" i="27"/>
  <c r="X12" i="27"/>
  <c r="AD12" i="27"/>
  <c r="AM11" i="27"/>
  <c r="J11" i="27"/>
  <c r="Y11" i="27"/>
  <c r="AV7" i="31"/>
  <c r="P10" i="27"/>
  <c r="W10" i="27"/>
  <c r="AS4" i="27"/>
  <c r="AS4" i="31"/>
  <c r="AU4" i="27"/>
  <c r="AU4" i="31"/>
  <c r="AQ4" i="31"/>
  <c r="AT4" i="27"/>
  <c r="AT4" i="31"/>
  <c r="AA41" i="31"/>
  <c r="AL20" i="27"/>
  <c r="AR20" i="27"/>
  <c r="AA12" i="27"/>
  <c r="AN11" i="31"/>
  <c r="AJ11" i="27"/>
  <c r="AC11" i="27"/>
  <c r="AP7" i="27"/>
  <c r="V7" i="27"/>
  <c r="AV7" i="27"/>
  <c r="AL7" i="27"/>
  <c r="AU7" i="31"/>
  <c r="AO7" i="27"/>
  <c r="AR7" i="31"/>
  <c r="AN7" i="27"/>
  <c r="AE10" i="27"/>
  <c r="AJ10" i="27"/>
  <c r="R10" i="27"/>
  <c r="U10" i="27"/>
  <c r="D10" i="27"/>
  <c r="Z10" i="27"/>
  <c r="C10" i="27"/>
  <c r="Y10" i="27"/>
  <c r="H10" i="27"/>
  <c r="AD10" i="27"/>
  <c r="AK10" i="27"/>
  <c r="V10" i="27"/>
  <c r="L10" i="27"/>
  <c r="AC10" i="27"/>
  <c r="AN10" i="27"/>
  <c r="N10" i="27"/>
  <c r="AB10" i="27"/>
  <c r="T10" i="27"/>
  <c r="AG10" i="27"/>
  <c r="AF10" i="27"/>
  <c r="AS23" i="31"/>
  <c r="AS23" i="27"/>
  <c r="AS9" i="27"/>
  <c r="AJ6" i="27"/>
  <c r="AU6" i="31"/>
  <c r="AL20" i="31"/>
  <c r="AR14" i="31"/>
  <c r="K40" i="31" s="1"/>
  <c r="K65" i="31" s="1"/>
  <c r="AQ11" i="31"/>
  <c r="AO11" i="27"/>
  <c r="T7" i="27"/>
  <c r="P7" i="27"/>
  <c r="AI7" i="27"/>
  <c r="AF7" i="27"/>
  <c r="AS7" i="31"/>
  <c r="AS7" i="27"/>
  <c r="AO6" i="27"/>
  <c r="AL6" i="27"/>
  <c r="AM6" i="27"/>
  <c r="AK6" i="27"/>
  <c r="AS6" i="27"/>
  <c r="D12" i="27"/>
  <c r="W12" i="27"/>
  <c r="T12" i="27"/>
  <c r="K12" i="27"/>
  <c r="AB12" i="27"/>
  <c r="Y12" i="27"/>
  <c r="I12" i="27"/>
  <c r="AF12" i="27"/>
  <c r="J12" i="27"/>
  <c r="O12" i="27"/>
  <c r="AJ12" i="27"/>
  <c r="Z12" i="27"/>
  <c r="P12" i="27"/>
  <c r="AG12" i="27"/>
  <c r="AH12" i="27"/>
  <c r="V11" i="27"/>
  <c r="U11" i="27"/>
  <c r="F11" i="27"/>
  <c r="AS11" i="27"/>
  <c r="AS11" i="31"/>
  <c r="X11" i="27"/>
  <c r="W11" i="27"/>
  <c r="AG11" i="27"/>
  <c r="AI11" i="27"/>
  <c r="Q11" i="27"/>
  <c r="Z11" i="27"/>
  <c r="AL11" i="27"/>
  <c r="M11" i="27"/>
  <c r="T11" i="27"/>
  <c r="K11" i="27"/>
  <c r="AE11" i="27"/>
  <c r="AF11" i="27"/>
  <c r="AI11" i="31"/>
  <c r="M7" i="27"/>
  <c r="X7" i="27"/>
  <c r="AJ7" i="27"/>
  <c r="I7" i="31"/>
  <c r="I7" i="27"/>
  <c r="Z7" i="27"/>
  <c r="Q7" i="27"/>
  <c r="AG7" i="27"/>
  <c r="K7" i="27"/>
  <c r="S7" i="27"/>
  <c r="AA7" i="27"/>
  <c r="AK7" i="27"/>
  <c r="Y7" i="27"/>
  <c r="AC7" i="27"/>
  <c r="AD7" i="27"/>
  <c r="AE7" i="27"/>
  <c r="O7" i="27"/>
  <c r="H7" i="27"/>
  <c r="U7" i="27"/>
  <c r="F7" i="27"/>
  <c r="AR7" i="27"/>
  <c r="AM7" i="27"/>
  <c r="N7" i="27"/>
  <c r="AB7" i="27"/>
  <c r="AH7" i="27"/>
  <c r="AT7" i="27"/>
  <c r="AA33" i="31"/>
  <c r="AT7" i="31"/>
  <c r="AR4" i="27"/>
  <c r="AR4" i="31"/>
  <c r="AP4" i="27"/>
  <c r="AP4" i="31"/>
  <c r="BB58" i="23"/>
  <c r="BD58" i="23"/>
  <c r="AQ23" i="31"/>
  <c r="AQ23" i="27"/>
  <c r="AS6" i="31"/>
  <c r="AR8" i="31"/>
  <c r="AA46" i="31"/>
  <c r="AT20" i="31"/>
  <c r="AU20" i="31"/>
  <c r="AW20" i="27"/>
  <c r="AW20" i="31"/>
  <c r="AT20" i="27"/>
  <c r="AS20" i="31"/>
  <c r="AS20" i="27"/>
  <c r="BA20" i="31"/>
  <c r="AV20" i="31"/>
  <c r="AU20" i="27"/>
  <c r="AU28" i="27"/>
  <c r="AB46" i="31"/>
  <c r="AQ20" i="27"/>
  <c r="AR20" i="31"/>
  <c r="Z46" i="31"/>
  <c r="AN13" i="31"/>
  <c r="Y37" i="31"/>
  <c r="AK11" i="31"/>
  <c r="AM11" i="31"/>
  <c r="Z37" i="31"/>
  <c r="AO11" i="31"/>
  <c r="B28" i="27"/>
  <c r="AR6" i="31"/>
  <c r="AR8" i="27"/>
  <c r="AH16" i="27"/>
  <c r="AO20" i="31"/>
  <c r="AQ20" i="31"/>
  <c r="AO13" i="31"/>
  <c r="AO13" i="27"/>
  <c r="Z39" i="31"/>
  <c r="AM7" i="31"/>
  <c r="AP7" i="31"/>
  <c r="AQ7" i="31"/>
  <c r="AN5" i="31"/>
  <c r="AM5" i="31"/>
  <c r="AQ6" i="31"/>
  <c r="AP15" i="31"/>
  <c r="AO15" i="27"/>
  <c r="AP15" i="27"/>
  <c r="AP20" i="31"/>
  <c r="AN14" i="31"/>
  <c r="Z38" i="31"/>
  <c r="Z36" i="31"/>
  <c r="AO10" i="31"/>
  <c r="K36" i="31" s="1"/>
  <c r="AM4" i="31"/>
  <c r="Z30" i="31"/>
  <c r="AO4" i="31"/>
  <c r="AN19" i="27"/>
  <c r="AO23" i="31"/>
  <c r="AO23" i="27"/>
  <c r="BB58" i="21"/>
  <c r="AO15" i="31"/>
  <c r="AN20" i="31"/>
  <c r="AM20" i="31"/>
  <c r="AN20" i="27"/>
  <c r="AB20" i="31"/>
  <c r="AN13" i="27"/>
  <c r="AN19" i="31"/>
  <c r="AL23" i="27"/>
  <c r="AZ58" i="23"/>
  <c r="AO6" i="31"/>
  <c r="O16" i="27"/>
  <c r="H16" i="31"/>
  <c r="M16" i="31"/>
  <c r="F16" i="31"/>
  <c r="I16" i="31"/>
  <c r="J16" i="31"/>
  <c r="AN15" i="31"/>
  <c r="AN15" i="27"/>
  <c r="Q47" i="31"/>
  <c r="B21" i="27"/>
  <c r="E21" i="31"/>
  <c r="C21" i="31"/>
  <c r="Q21" i="31"/>
  <c r="N21" i="31"/>
  <c r="I21" i="31"/>
  <c r="U21" i="31"/>
  <c r="H21" i="31"/>
  <c r="M21" i="31"/>
  <c r="P21" i="31"/>
  <c r="J21" i="31"/>
  <c r="O21" i="31"/>
  <c r="K21" i="27"/>
  <c r="F21" i="31"/>
  <c r="L21" i="31"/>
  <c r="AG13" i="27"/>
  <c r="AG13" i="31"/>
  <c r="Q12" i="31"/>
  <c r="G12" i="31"/>
  <c r="E12" i="31"/>
  <c r="N12" i="31"/>
  <c r="L12" i="31"/>
  <c r="Y38" i="31"/>
  <c r="F12" i="31"/>
  <c r="C12" i="31"/>
  <c r="H12" i="31"/>
  <c r="N11" i="31"/>
  <c r="P11" i="31"/>
  <c r="L11" i="31"/>
  <c r="H11" i="31"/>
  <c r="I11" i="31"/>
  <c r="AE11" i="31"/>
  <c r="D11" i="31"/>
  <c r="C11" i="31"/>
  <c r="R11" i="31"/>
  <c r="E7" i="31"/>
  <c r="J7" i="31"/>
  <c r="C7" i="31"/>
  <c r="L7" i="31"/>
  <c r="AN7" i="31"/>
  <c r="Z33" i="31"/>
  <c r="AO7" i="31"/>
  <c r="AM10" i="31"/>
  <c r="AN10" i="31"/>
  <c r="AN4" i="31"/>
  <c r="L19" i="31"/>
  <c r="P19" i="31"/>
  <c r="N19" i="31"/>
  <c r="H19" i="31"/>
  <c r="R19" i="31"/>
  <c r="J19" i="31"/>
  <c r="AJ23" i="31"/>
  <c r="AY58" i="23"/>
  <c r="AM23" i="27" s="1"/>
  <c r="AS28" i="27"/>
  <c r="AV28" i="27"/>
  <c r="BL88" i="22"/>
  <c r="AZ9" i="27" s="1"/>
  <c r="BM88" i="22"/>
  <c r="BA9" i="27" s="1"/>
  <c r="BJ88" i="22"/>
  <c r="AX9" i="27" s="1"/>
  <c r="BI88" i="22"/>
  <c r="AW9" i="27" s="1"/>
  <c r="BF88" i="22"/>
  <c r="AT9" i="27" s="1"/>
  <c r="BB88" i="22"/>
  <c r="AP9" i="27" s="1"/>
  <c r="BD88" i="22"/>
  <c r="AR9" i="27" s="1"/>
  <c r="BK88" i="22"/>
  <c r="AY9" i="27" s="1"/>
  <c r="BA88" i="22"/>
  <c r="AS9" i="31"/>
  <c r="AU9" i="31"/>
  <c r="BC88" i="22"/>
  <c r="AQ9" i="27" s="1"/>
  <c r="AV9" i="31"/>
  <c r="AZ58" i="21"/>
  <c r="AB28" i="27"/>
  <c r="D17" i="31"/>
  <c r="F17" i="31"/>
  <c r="W43" i="31"/>
  <c r="M17" i="31"/>
  <c r="I10" i="31"/>
  <c r="F10" i="31"/>
  <c r="V28" i="27"/>
  <c r="F28" i="27"/>
  <c r="X28" i="27"/>
  <c r="AE28" i="27"/>
  <c r="N28" i="27"/>
  <c r="P28" i="27"/>
  <c r="E28" i="27"/>
  <c r="R28" i="27"/>
  <c r="S28" i="27"/>
  <c r="AG28" i="27"/>
  <c r="J28" i="27"/>
  <c r="Y28" i="27"/>
  <c r="F19" i="31"/>
  <c r="Q45" i="31"/>
  <c r="AL19" i="27"/>
  <c r="AA28" i="27"/>
  <c r="H28" i="27"/>
  <c r="L28" i="27"/>
  <c r="AJ23" i="27"/>
  <c r="AW58" i="23"/>
  <c r="AL23" i="31"/>
  <c r="AU58" i="23"/>
  <c r="U28" i="27"/>
  <c r="I28" i="27"/>
  <c r="AD28" i="27"/>
  <c r="AC28" i="27"/>
  <c r="G28" i="27"/>
  <c r="K28" i="27"/>
  <c r="O28" i="27"/>
  <c r="M28" i="27"/>
  <c r="W28" i="27"/>
  <c r="T28" i="27"/>
  <c r="D28" i="27"/>
  <c r="AF28" i="27"/>
  <c r="Q28" i="27"/>
  <c r="AL5" i="31"/>
  <c r="Y31" i="31"/>
  <c r="AK5" i="31"/>
  <c r="AJ5" i="31"/>
  <c r="AI5" i="31"/>
  <c r="X31" i="31"/>
  <c r="AH28" i="27"/>
  <c r="AH5" i="31"/>
  <c r="I31" i="31" s="1"/>
  <c r="AL28" i="27"/>
  <c r="AM6" i="31"/>
  <c r="V34" i="31"/>
  <c r="Z28" i="27"/>
  <c r="Q34" i="31"/>
  <c r="C28" i="27"/>
  <c r="H15" i="31"/>
  <c r="I15" i="31"/>
  <c r="S15" i="31"/>
  <c r="J15" i="31"/>
  <c r="E15" i="31"/>
  <c r="B41" i="31" s="1"/>
  <c r="AB20" i="27"/>
  <c r="AA20" i="31"/>
  <c r="AD20" i="31"/>
  <c r="AH20" i="31"/>
  <c r="Z20" i="31"/>
  <c r="L38" i="31"/>
  <c r="L63" i="31" s="1"/>
  <c r="H21" i="27"/>
  <c r="F21" i="27"/>
  <c r="L21" i="27"/>
  <c r="J40" i="31"/>
  <c r="J65" i="31" s="1"/>
  <c r="AL12" i="31"/>
  <c r="AL10" i="31"/>
  <c r="AJ19" i="31"/>
  <c r="AL9" i="31"/>
  <c r="AL6" i="31"/>
  <c r="AK16" i="27"/>
  <c r="Y42" i="31"/>
  <c r="AK16" i="31"/>
  <c r="Y46" i="31"/>
  <c r="AK20" i="31"/>
  <c r="AV67" i="29"/>
  <c r="AH20" i="27"/>
  <c r="AK20" i="27"/>
  <c r="L13" i="27"/>
  <c r="L13" i="31"/>
  <c r="AB13" i="27"/>
  <c r="AB13" i="31"/>
  <c r="AS13" i="27"/>
  <c r="AS13" i="31"/>
  <c r="F13" i="27"/>
  <c r="F13" i="31"/>
  <c r="K13" i="27"/>
  <c r="S39" i="31"/>
  <c r="K13" i="31"/>
  <c r="X13" i="27"/>
  <c r="V39" i="31"/>
  <c r="X13" i="31"/>
  <c r="AL13" i="27"/>
  <c r="AL13" i="31"/>
  <c r="I13" i="27"/>
  <c r="I13" i="31"/>
  <c r="J13" i="27"/>
  <c r="J13" i="31"/>
  <c r="O13" i="27"/>
  <c r="T39" i="31"/>
  <c r="O13" i="31"/>
  <c r="D13" i="27"/>
  <c r="D13" i="31"/>
  <c r="G13" i="27"/>
  <c r="R39" i="31"/>
  <c r="G13" i="31"/>
  <c r="P13" i="27"/>
  <c r="P13" i="31"/>
  <c r="B13" i="31"/>
  <c r="AE13" i="27"/>
  <c r="AE13" i="31"/>
  <c r="U13" i="27"/>
  <c r="U13" i="31"/>
  <c r="AR13" i="27"/>
  <c r="AR13" i="31"/>
  <c r="V13" i="27"/>
  <c r="V13" i="31"/>
  <c r="N13" i="27"/>
  <c r="N13" i="31"/>
  <c r="AX13" i="27"/>
  <c r="AB39" i="31"/>
  <c r="AX13" i="31"/>
  <c r="M39" i="31" s="1"/>
  <c r="Y13" i="27"/>
  <c r="Y13" i="31"/>
  <c r="U39" i="31"/>
  <c r="AA13" i="27"/>
  <c r="AA13" i="31"/>
  <c r="AM13" i="27"/>
  <c r="AM13" i="31"/>
  <c r="AC13" i="27"/>
  <c r="AC13" i="31"/>
  <c r="Q13" i="27"/>
  <c r="Q13" i="31"/>
  <c r="AT13" i="27"/>
  <c r="AA39" i="31"/>
  <c r="AT13" i="31"/>
  <c r="AP13" i="27"/>
  <c r="AP13" i="31"/>
  <c r="W13" i="27"/>
  <c r="W13" i="31"/>
  <c r="AV13" i="27"/>
  <c r="AV13" i="31"/>
  <c r="H13" i="27"/>
  <c r="H13" i="31"/>
  <c r="Z13" i="27"/>
  <c r="Z13" i="31"/>
  <c r="AQ13" i="27"/>
  <c r="AQ13" i="31"/>
  <c r="M13" i="27"/>
  <c r="M13" i="31"/>
  <c r="AJ13" i="27"/>
  <c r="AJ13" i="31"/>
  <c r="AK13" i="27"/>
  <c r="Y39" i="31"/>
  <c r="AK13" i="31"/>
  <c r="AL7" i="31"/>
  <c r="AJ10" i="31"/>
  <c r="Y36" i="31"/>
  <c r="AK10" i="31"/>
  <c r="AD10" i="31"/>
  <c r="Y30" i="31"/>
  <c r="AK4" i="31"/>
  <c r="AL4" i="31"/>
  <c r="AK6" i="31"/>
  <c r="AJ9" i="31"/>
  <c r="Y35" i="31"/>
  <c r="AK9" i="31"/>
  <c r="AJ16" i="27"/>
  <c r="AJ16" i="31"/>
  <c r="AC16" i="27"/>
  <c r="AF20" i="31"/>
  <c r="AH14" i="31"/>
  <c r="AI13" i="27"/>
  <c r="AI13" i="31"/>
  <c r="Y33" i="31"/>
  <c r="AK7" i="31"/>
  <c r="AI10" i="31"/>
  <c r="AF10" i="31"/>
  <c r="AJ4" i="31"/>
  <c r="AJ6" i="31"/>
  <c r="AI16" i="27"/>
  <c r="AI16" i="31"/>
  <c r="AU67" i="29"/>
  <c r="J21" i="27"/>
  <c r="I21" i="27"/>
  <c r="C21" i="27"/>
  <c r="N21" i="27"/>
  <c r="O21" i="27"/>
  <c r="AI14" i="31"/>
  <c r="AF13" i="27"/>
  <c r="W39" i="31"/>
  <c r="AF13" i="31"/>
  <c r="AH13" i="27"/>
  <c r="AH13" i="31"/>
  <c r="X39" i="31"/>
  <c r="AD11" i="31"/>
  <c r="AJ11" i="31"/>
  <c r="AJ7" i="31"/>
  <c r="AH7" i="31"/>
  <c r="K7" i="31"/>
  <c r="AG7" i="31"/>
  <c r="X33" i="31"/>
  <c r="AI7" i="31"/>
  <c r="AH10" i="31"/>
  <c r="AI4" i="31"/>
  <c r="AF5" i="31"/>
  <c r="W31" i="31"/>
  <c r="AE5" i="31"/>
  <c r="AD5" i="31"/>
  <c r="AC5" i="31"/>
  <c r="AI9" i="31"/>
  <c r="AH23" i="27"/>
  <c r="AH23" i="31"/>
  <c r="AH16" i="31"/>
  <c r="AZ15" i="27"/>
  <c r="AZ15" i="31"/>
  <c r="M41" i="31" s="1"/>
  <c r="AJ15" i="27"/>
  <c r="AJ15" i="31"/>
  <c r="I41" i="31" s="1"/>
  <c r="X41" i="31"/>
  <c r="AM15" i="27"/>
  <c r="AM15" i="31"/>
  <c r="AR15" i="27"/>
  <c r="AR15" i="31"/>
  <c r="Y41" i="31"/>
  <c r="AB41" i="31"/>
  <c r="AU15" i="27"/>
  <c r="AU15" i="31"/>
  <c r="L41" i="31" s="1"/>
  <c r="W41" i="31"/>
  <c r="Z41" i="31"/>
  <c r="Z20" i="27"/>
  <c r="AA20" i="27"/>
  <c r="AC20" i="27"/>
  <c r="Q21" i="27"/>
  <c r="B21" i="31"/>
  <c r="R47" i="31"/>
  <c r="G21" i="31"/>
  <c r="M21" i="27"/>
  <c r="S47" i="31"/>
  <c r="K21" i="31"/>
  <c r="AF14" i="31"/>
  <c r="AJ12" i="31"/>
  <c r="AN12" i="31"/>
  <c r="AP12" i="31"/>
  <c r="K38" i="31" s="1"/>
  <c r="AZ12" i="31"/>
  <c r="M38" i="31" s="1"/>
  <c r="AH12" i="31"/>
  <c r="AH11" i="31"/>
  <c r="X36" i="31"/>
  <c r="AG10" i="31"/>
  <c r="AH4" i="31"/>
  <c r="X30" i="31"/>
  <c r="AG4" i="31"/>
  <c r="AH9" i="31"/>
  <c r="AG16" i="27"/>
  <c r="X42" i="31"/>
  <c r="AG16" i="31"/>
  <c r="AE20" i="31"/>
  <c r="AF20" i="27"/>
  <c r="AD20" i="27"/>
  <c r="AG20" i="27"/>
  <c r="AC20" i="31"/>
  <c r="AE20" i="27"/>
  <c r="AG20" i="31"/>
  <c r="W46" i="31"/>
  <c r="X38" i="31"/>
  <c r="AG12" i="31"/>
  <c r="X37" i="31"/>
  <c r="AG11" i="31"/>
  <c r="AF11" i="31"/>
  <c r="N7" i="31"/>
  <c r="M7" i="31"/>
  <c r="O7" i="31"/>
  <c r="H7" i="31"/>
  <c r="AN8" i="27"/>
  <c r="AN8" i="31"/>
  <c r="Y34" i="31"/>
  <c r="AX8" i="27"/>
  <c r="AX8" i="31"/>
  <c r="AT8" i="27"/>
  <c r="AA34" i="31"/>
  <c r="AT8" i="31"/>
  <c r="L34" i="31" s="1"/>
  <c r="L59" i="31" s="1"/>
  <c r="AP8" i="27"/>
  <c r="AP8" i="31"/>
  <c r="AO8" i="27"/>
  <c r="Z34" i="31"/>
  <c r="AO8" i="31"/>
  <c r="AL8" i="27"/>
  <c r="AL8" i="31"/>
  <c r="AZ8" i="27"/>
  <c r="AZ8" i="31"/>
  <c r="X35" i="31"/>
  <c r="AG9" i="31"/>
  <c r="AG23" i="27"/>
  <c r="AG23" i="31"/>
  <c r="AF23" i="27"/>
  <c r="AF23" i="31"/>
  <c r="AE23" i="27"/>
  <c r="AE23" i="31"/>
  <c r="H32" i="31"/>
  <c r="H57" i="31" s="1"/>
  <c r="X32" i="31"/>
  <c r="AG6" i="31"/>
  <c r="AA43" i="31"/>
  <c r="AO17" i="31"/>
  <c r="Z43" i="31"/>
  <c r="AI17" i="31"/>
  <c r="I43" i="31" s="1"/>
  <c r="I68" i="31" s="1"/>
  <c r="AF16" i="27"/>
  <c r="AF16" i="31"/>
  <c r="J12" i="31"/>
  <c r="O12" i="31"/>
  <c r="D12" i="31"/>
  <c r="P12" i="31"/>
  <c r="I12" i="31"/>
  <c r="M12" i="31"/>
  <c r="AE7" i="31"/>
  <c r="AE10" i="31"/>
  <c r="AF4" i="31"/>
  <c r="B4" i="31"/>
  <c r="Q19" i="31"/>
  <c r="N9" i="31"/>
  <c r="AE9" i="31"/>
  <c r="AF9" i="31"/>
  <c r="C17" i="31"/>
  <c r="Q43" i="31"/>
  <c r="AE16" i="27"/>
  <c r="AE16" i="31"/>
  <c r="AD16" i="27"/>
  <c r="AD16" i="31"/>
  <c r="U21" i="27"/>
  <c r="AF12" i="31"/>
  <c r="AE12" i="31"/>
  <c r="M11" i="31"/>
  <c r="W33" i="31"/>
  <c r="S7" i="31"/>
  <c r="AF7" i="31"/>
  <c r="H10" i="31"/>
  <c r="AD4" i="31"/>
  <c r="AE4" i="31"/>
  <c r="P8" i="31"/>
  <c r="AI19" i="27"/>
  <c r="AI19" i="31"/>
  <c r="BA19" i="27"/>
  <c r="BA19" i="31"/>
  <c r="AR19" i="27"/>
  <c r="AR19" i="31"/>
  <c r="AO19" i="27"/>
  <c r="Z45" i="31"/>
  <c r="AO19" i="31"/>
  <c r="AU19" i="27"/>
  <c r="AU19" i="31"/>
  <c r="AH19" i="27"/>
  <c r="AH19" i="31"/>
  <c r="AS19" i="27"/>
  <c r="AS19" i="31"/>
  <c r="AG19" i="27"/>
  <c r="X45" i="31"/>
  <c r="AG19" i="31"/>
  <c r="AF19" i="27"/>
  <c r="AF19" i="31"/>
  <c r="AT19" i="27"/>
  <c r="AA45" i="31"/>
  <c r="AT19" i="31"/>
  <c r="AW19" i="27"/>
  <c r="AW19" i="31"/>
  <c r="AM19" i="27"/>
  <c r="AM19" i="31"/>
  <c r="AQ19" i="27"/>
  <c r="AQ19" i="31"/>
  <c r="AY19" i="27"/>
  <c r="AY19" i="31"/>
  <c r="AP19" i="27"/>
  <c r="AP19" i="31"/>
  <c r="AK19" i="27"/>
  <c r="Y45" i="31"/>
  <c r="AK19" i="31"/>
  <c r="AX19" i="27"/>
  <c r="AB45" i="31"/>
  <c r="AX19" i="31"/>
  <c r="E19" i="27"/>
  <c r="U19" i="31"/>
  <c r="S19" i="31"/>
  <c r="Z19" i="27"/>
  <c r="Z19" i="31"/>
  <c r="AA19" i="27"/>
  <c r="AA19" i="31"/>
  <c r="AC19" i="27"/>
  <c r="AC19" i="31"/>
  <c r="AD19" i="27"/>
  <c r="AD19" i="31"/>
  <c r="AE19" i="27"/>
  <c r="AE19" i="31"/>
  <c r="Q19" i="27"/>
  <c r="AB19" i="27"/>
  <c r="W45" i="31"/>
  <c r="AB19" i="31"/>
  <c r="AD23" i="27"/>
  <c r="AD23" i="31"/>
  <c r="W35" i="31"/>
  <c r="AB9" i="31"/>
  <c r="AA9" i="31"/>
  <c r="AC9" i="31"/>
  <c r="H9" i="31"/>
  <c r="AD9" i="31"/>
  <c r="AX17" i="27"/>
  <c r="AB43" i="31"/>
  <c r="AX17" i="31"/>
  <c r="AU17" i="27"/>
  <c r="AU17" i="31"/>
  <c r="L43" i="31" s="1"/>
  <c r="BA17" i="27"/>
  <c r="BA17" i="31"/>
  <c r="AF17" i="27"/>
  <c r="AF17" i="31"/>
  <c r="H43" i="31" s="1"/>
  <c r="J43" i="31"/>
  <c r="J68" i="31" s="1"/>
  <c r="AR17" i="27"/>
  <c r="AR17" i="31"/>
  <c r="J17" i="31"/>
  <c r="U16" i="31"/>
  <c r="AC16" i="31"/>
  <c r="Q16" i="31"/>
  <c r="H15" i="27"/>
  <c r="AE15" i="27"/>
  <c r="AE15" i="31"/>
  <c r="AD15" i="31"/>
  <c r="U15" i="31"/>
  <c r="V21" i="31"/>
  <c r="Z21" i="27"/>
  <c r="AB14" i="31"/>
  <c r="Q38" i="31"/>
  <c r="AD12" i="31"/>
  <c r="S38" i="31"/>
  <c r="K12" i="31"/>
  <c r="S12" i="31"/>
  <c r="R38" i="31"/>
  <c r="AA11" i="31"/>
  <c r="AC11" i="31"/>
  <c r="AD7" i="31"/>
  <c r="F7" i="31"/>
  <c r="S33" i="31"/>
  <c r="R33" i="31"/>
  <c r="J10" i="31"/>
  <c r="AC10" i="31"/>
  <c r="W36" i="31"/>
  <c r="AB10" i="31"/>
  <c r="AC4" i="31"/>
  <c r="B4" i="27"/>
  <c r="Q30" i="31"/>
  <c r="R4" i="31"/>
  <c r="M4" i="31"/>
  <c r="N4" i="31"/>
  <c r="W30" i="31"/>
  <c r="AB4" i="31"/>
  <c r="C4" i="31"/>
  <c r="P4" i="31"/>
  <c r="AB23" i="27"/>
  <c r="W49" i="31"/>
  <c r="AB23" i="31"/>
  <c r="W9" i="31"/>
  <c r="Y9" i="31"/>
  <c r="L9" i="31"/>
  <c r="R9" i="31"/>
  <c r="W17" i="31"/>
  <c r="AB16" i="27"/>
  <c r="W42" i="31"/>
  <c r="AB16" i="31"/>
  <c r="H16" i="27"/>
  <c r="P16" i="27"/>
  <c r="AC15" i="27"/>
  <c r="AC15" i="31"/>
  <c r="AC12" i="31"/>
  <c r="Q11" i="31"/>
  <c r="AB7" i="31"/>
  <c r="AC7" i="31"/>
  <c r="T10" i="31"/>
  <c r="S4" i="31"/>
  <c r="AA4" i="31"/>
  <c r="I4" i="31"/>
  <c r="AA5" i="31"/>
  <c r="Z5" i="31"/>
  <c r="V31" i="31"/>
  <c r="Y5" i="31"/>
  <c r="E19" i="31"/>
  <c r="J23" i="31"/>
  <c r="Q23" i="31"/>
  <c r="M23" i="31"/>
  <c r="Z23" i="27"/>
  <c r="Z23" i="31"/>
  <c r="K23" i="31"/>
  <c r="L23" i="31"/>
  <c r="V23" i="31"/>
  <c r="S49" i="31"/>
  <c r="V9" i="31"/>
  <c r="W6" i="31"/>
  <c r="J6" i="31"/>
  <c r="C32" i="31" s="1"/>
  <c r="T6" i="31"/>
  <c r="E6" i="31"/>
  <c r="B32" i="31" s="1"/>
  <c r="T32" i="31"/>
  <c r="U6" i="31"/>
  <c r="S17" i="31"/>
  <c r="I8" i="31"/>
  <c r="V16" i="31"/>
  <c r="W16" i="31"/>
  <c r="AA16" i="27"/>
  <c r="AA16" i="31"/>
  <c r="J16" i="27"/>
  <c r="AB15" i="31"/>
  <c r="Z21" i="31"/>
  <c r="W38" i="31"/>
  <c r="AB12" i="31"/>
  <c r="AA12" i="31"/>
  <c r="Z11" i="31"/>
  <c r="S11" i="31"/>
  <c r="W11" i="31"/>
  <c r="W37" i="31"/>
  <c r="AB11" i="31"/>
  <c r="Q37" i="31"/>
  <c r="T33" i="31"/>
  <c r="R7" i="31"/>
  <c r="P7" i="31"/>
  <c r="E10" i="31"/>
  <c r="M10" i="31"/>
  <c r="K10" i="31"/>
  <c r="AA10" i="31"/>
  <c r="C10" i="31"/>
  <c r="Q4" i="31"/>
  <c r="T4" i="31"/>
  <c r="J4" i="31"/>
  <c r="Y4" i="31"/>
  <c r="L4" i="31"/>
  <c r="K4" i="31"/>
  <c r="G4" i="31"/>
  <c r="R30" i="31"/>
  <c r="O4" i="31"/>
  <c r="T30" i="31"/>
  <c r="E4" i="31"/>
  <c r="F4" i="31"/>
  <c r="D4" i="31"/>
  <c r="S30" i="31"/>
  <c r="AD8" i="27"/>
  <c r="AD8" i="31"/>
  <c r="AC8" i="27"/>
  <c r="AC8" i="31"/>
  <c r="AB8" i="27"/>
  <c r="W34" i="31"/>
  <c r="AB8" i="31"/>
  <c r="AH8" i="27"/>
  <c r="AH8" i="31"/>
  <c r="I34" i="31" s="1"/>
  <c r="X34" i="31"/>
  <c r="AF8" i="27"/>
  <c r="AF8" i="31"/>
  <c r="S8" i="31"/>
  <c r="Z8" i="27"/>
  <c r="Z8" i="31"/>
  <c r="G34" i="31" s="1"/>
  <c r="R45" i="31"/>
  <c r="G19" i="31"/>
  <c r="F19" i="27"/>
  <c r="W19" i="27"/>
  <c r="W19" i="31"/>
  <c r="D19" i="27"/>
  <c r="D19" i="31"/>
  <c r="M19" i="31"/>
  <c r="U45" i="31"/>
  <c r="T19" i="31"/>
  <c r="V19" i="27"/>
  <c r="V19" i="31"/>
  <c r="T45" i="31"/>
  <c r="O19" i="31"/>
  <c r="W29" i="25"/>
  <c r="K19" i="27" s="1"/>
  <c r="Y19" i="27"/>
  <c r="Y19" i="31"/>
  <c r="I19" i="31"/>
  <c r="X19" i="27"/>
  <c r="V45" i="31"/>
  <c r="X19" i="31"/>
  <c r="S45" i="31"/>
  <c r="S23" i="31"/>
  <c r="U23" i="31"/>
  <c r="R49" i="31"/>
  <c r="G23" i="31"/>
  <c r="X23" i="31"/>
  <c r="O23" i="31"/>
  <c r="Y23" i="27"/>
  <c r="Y23" i="31"/>
  <c r="N23" i="31"/>
  <c r="T23" i="31"/>
  <c r="U49" i="31"/>
  <c r="H23" i="31"/>
  <c r="V49" i="31"/>
  <c r="T49" i="31"/>
  <c r="I23" i="31"/>
  <c r="U9" i="31"/>
  <c r="R35" i="31"/>
  <c r="G9" i="31"/>
  <c r="U35" i="31"/>
  <c r="T9" i="31"/>
  <c r="V35" i="31"/>
  <c r="X9" i="31"/>
  <c r="D9" i="31"/>
  <c r="T35" i="31"/>
  <c r="O9" i="31"/>
  <c r="Z9" i="31"/>
  <c r="M9" i="31"/>
  <c r="I9" i="31"/>
  <c r="F9" i="31"/>
  <c r="Q9" i="31"/>
  <c r="S35" i="31"/>
  <c r="K9" i="31"/>
  <c r="J9" i="31"/>
  <c r="S9" i="31"/>
  <c r="P9" i="31"/>
  <c r="N6" i="31"/>
  <c r="U32" i="31"/>
  <c r="L6" i="31"/>
  <c r="S6" i="31"/>
  <c r="R6" i="31"/>
  <c r="X6" i="31"/>
  <c r="Y6" i="31"/>
  <c r="Q6" i="31"/>
  <c r="Z6" i="31"/>
  <c r="R32" i="31"/>
  <c r="T43" i="31"/>
  <c r="O17" i="31"/>
  <c r="R43" i="31"/>
  <c r="G17" i="31"/>
  <c r="P17" i="31"/>
  <c r="U17" i="31"/>
  <c r="U43" i="31"/>
  <c r="T17" i="31"/>
  <c r="V17" i="31"/>
  <c r="B17" i="27"/>
  <c r="B17" i="31"/>
  <c r="N17" i="27"/>
  <c r="N17" i="31"/>
  <c r="L17" i="27"/>
  <c r="L17" i="31"/>
  <c r="X17" i="31"/>
  <c r="K17" i="27"/>
  <c r="S43" i="31"/>
  <c r="K17" i="31"/>
  <c r="H17" i="27"/>
  <c r="H17" i="31"/>
  <c r="R17" i="31"/>
  <c r="Z17" i="27"/>
  <c r="Z17" i="31"/>
  <c r="V43" i="31"/>
  <c r="G8" i="27"/>
  <c r="R34" i="31"/>
  <c r="G8" i="31"/>
  <c r="V8" i="31"/>
  <c r="M8" i="31"/>
  <c r="R8" i="31"/>
  <c r="S34" i="31"/>
  <c r="K8" i="31"/>
  <c r="U8" i="31"/>
  <c r="N8" i="31"/>
  <c r="T34" i="31"/>
  <c r="O8" i="31"/>
  <c r="C8" i="31"/>
  <c r="Q8" i="31"/>
  <c r="W8" i="31"/>
  <c r="U34" i="31"/>
  <c r="T8" i="31"/>
  <c r="U42" i="31"/>
  <c r="T16" i="31"/>
  <c r="E16" i="31"/>
  <c r="S42" i="31"/>
  <c r="K16" i="31"/>
  <c r="N16" i="27"/>
  <c r="N16" i="31"/>
  <c r="L16" i="27"/>
  <c r="L16" i="31"/>
  <c r="Z16" i="27"/>
  <c r="Z16" i="31"/>
  <c r="D16" i="31"/>
  <c r="Y16" i="31"/>
  <c r="R16" i="31"/>
  <c r="R42" i="31"/>
  <c r="G16" i="31"/>
  <c r="P16" i="31"/>
  <c r="X16" i="27"/>
  <c r="V42" i="31"/>
  <c r="X16" i="31"/>
  <c r="S16" i="31"/>
  <c r="T42" i="31"/>
  <c r="O16" i="31"/>
  <c r="Q42" i="31"/>
  <c r="Z15" i="31"/>
  <c r="O15" i="27"/>
  <c r="U41" i="31"/>
  <c r="T15" i="31"/>
  <c r="Y15" i="27"/>
  <c r="Y15" i="31"/>
  <c r="R41" i="31"/>
  <c r="G15" i="31"/>
  <c r="P15" i="27"/>
  <c r="P15" i="31"/>
  <c r="Q41" i="31"/>
  <c r="K15" i="27"/>
  <c r="S41" i="31"/>
  <c r="K15" i="31"/>
  <c r="D41" i="31" s="1"/>
  <c r="S15" i="27"/>
  <c r="R15" i="31"/>
  <c r="V15" i="31"/>
  <c r="W15" i="31"/>
  <c r="V41" i="31"/>
  <c r="X15" i="31"/>
  <c r="T41" i="31"/>
  <c r="H20" i="27"/>
  <c r="P20" i="27"/>
  <c r="U20" i="31"/>
  <c r="M20" i="31"/>
  <c r="Q20" i="31"/>
  <c r="K20" i="27"/>
  <c r="W20" i="31"/>
  <c r="E20" i="27"/>
  <c r="D20" i="31"/>
  <c r="B46" i="31" s="1"/>
  <c r="Q46" i="31"/>
  <c r="D20" i="27"/>
  <c r="V20" i="31"/>
  <c r="L20" i="31"/>
  <c r="Y20" i="31"/>
  <c r="R20" i="27"/>
  <c r="R20" i="31"/>
  <c r="O20" i="31"/>
  <c r="X20" i="27"/>
  <c r="V46" i="31"/>
  <c r="X20" i="31"/>
  <c r="T46" i="31"/>
  <c r="U46" i="31"/>
  <c r="T20" i="31"/>
  <c r="Q20" i="27"/>
  <c r="R46" i="31"/>
  <c r="G20" i="31"/>
  <c r="C46" i="31" s="1"/>
  <c r="I20" i="27"/>
  <c r="S20" i="27"/>
  <c r="S46" i="31"/>
  <c r="K20" i="31"/>
  <c r="R21" i="27"/>
  <c r="T47" i="31"/>
  <c r="R21" i="31"/>
  <c r="S21" i="27"/>
  <c r="S21" i="31"/>
  <c r="X21" i="27"/>
  <c r="V47" i="31"/>
  <c r="X21" i="31"/>
  <c r="T21" i="27"/>
  <c r="U47" i="31"/>
  <c r="T21" i="31"/>
  <c r="W21" i="27"/>
  <c r="W21" i="31"/>
  <c r="Y21" i="27"/>
  <c r="Y21" i="31"/>
  <c r="J14" i="31"/>
  <c r="Z14" i="31"/>
  <c r="G40" i="31" s="1"/>
  <c r="G65" i="31" s="1"/>
  <c r="V14" i="31"/>
  <c r="H14" i="31"/>
  <c r="T14" i="31"/>
  <c r="D14" i="31"/>
  <c r="B40" i="31" s="1"/>
  <c r="B65" i="31" s="1"/>
  <c r="P14" i="31"/>
  <c r="E40" i="31" s="1"/>
  <c r="E65" i="31" s="1"/>
  <c r="W14" i="27"/>
  <c r="BB14" i="27" s="1"/>
  <c r="BD14" i="27" s="1"/>
  <c r="D40" i="31"/>
  <c r="D65" i="31" s="1"/>
  <c r="U12" i="31"/>
  <c r="Y12" i="31"/>
  <c r="Z12" i="31"/>
  <c r="T12" i="31"/>
  <c r="W12" i="31"/>
  <c r="V38" i="31"/>
  <c r="X12" i="31"/>
  <c r="U38" i="31"/>
  <c r="T38" i="31"/>
  <c r="R12" i="31"/>
  <c r="V12" i="31"/>
  <c r="F11" i="31"/>
  <c r="V37" i="31"/>
  <c r="X11" i="31"/>
  <c r="S37" i="31"/>
  <c r="K11" i="31"/>
  <c r="U37" i="31"/>
  <c r="T11" i="31"/>
  <c r="R37" i="31"/>
  <c r="G11" i="31"/>
  <c r="Y11" i="31"/>
  <c r="T37" i="31"/>
  <c r="O11" i="31"/>
  <c r="U11" i="31"/>
  <c r="J11" i="31"/>
  <c r="V11" i="31"/>
  <c r="U7" i="31"/>
  <c r="V7" i="31"/>
  <c r="Q7" i="31"/>
  <c r="U33" i="31"/>
  <c r="T7" i="31"/>
  <c r="V33" i="31"/>
  <c r="X7" i="31"/>
  <c r="AA7" i="31"/>
  <c r="Z7" i="31"/>
  <c r="Y7" i="31"/>
  <c r="W7" i="31"/>
  <c r="R10" i="31"/>
  <c r="Q10" i="31"/>
  <c r="Q36" i="31"/>
  <c r="S36" i="31"/>
  <c r="N10" i="31"/>
  <c r="D10" i="31"/>
  <c r="R36" i="31"/>
  <c r="G10" i="31"/>
  <c r="L10" i="31"/>
  <c r="T36" i="31"/>
  <c r="O10" i="31"/>
  <c r="P10" i="31"/>
  <c r="S10" i="31"/>
  <c r="W10" i="31"/>
  <c r="Z10" i="31"/>
  <c r="V36" i="31"/>
  <c r="X10" i="31"/>
  <c r="Y10" i="31"/>
  <c r="V10" i="31"/>
  <c r="U36" i="31"/>
  <c r="U10" i="31"/>
  <c r="W4" i="31"/>
  <c r="Z4" i="31"/>
  <c r="V30" i="31"/>
  <c r="X4" i="31"/>
  <c r="V4" i="31"/>
  <c r="U4" i="31"/>
  <c r="U30" i="31"/>
  <c r="Y16" i="27"/>
  <c r="U20" i="27"/>
  <c r="Y20" i="27"/>
  <c r="V20" i="27"/>
  <c r="R8" i="27"/>
  <c r="W16" i="27"/>
  <c r="R15" i="27"/>
  <c r="Q8" i="27"/>
  <c r="S23" i="27"/>
  <c r="N23" i="27"/>
  <c r="G23" i="27"/>
  <c r="F17" i="27"/>
  <c r="T17" i="27"/>
  <c r="J17" i="27"/>
  <c r="G15" i="27"/>
  <c r="X15" i="27"/>
  <c r="I15" i="27"/>
  <c r="U15" i="27"/>
  <c r="C19" i="27"/>
  <c r="J19" i="27"/>
  <c r="M19" i="27"/>
  <c r="H19" i="27"/>
  <c r="N19" i="27"/>
  <c r="L19" i="27"/>
  <c r="T19" i="27"/>
  <c r="I19" i="27"/>
  <c r="O19" i="27"/>
  <c r="R19" i="27"/>
  <c r="J23" i="27"/>
  <c r="I23" i="27"/>
  <c r="R23" i="27"/>
  <c r="V23" i="27"/>
  <c r="Q23" i="27"/>
  <c r="V17" i="27"/>
  <c r="W17" i="27"/>
  <c r="M17" i="27"/>
  <c r="U8" i="27"/>
  <c r="V8" i="27"/>
  <c r="W8" i="27"/>
  <c r="M8" i="27"/>
  <c r="N8" i="27"/>
  <c r="P8" i="27"/>
  <c r="T8" i="27"/>
  <c r="S16" i="27"/>
  <c r="T15" i="27"/>
  <c r="V15" i="27"/>
  <c r="W20" i="27"/>
  <c r="V21" i="27"/>
  <c r="W15" i="27"/>
  <c r="B15" i="27"/>
  <c r="C9" i="31"/>
  <c r="O17" i="27"/>
  <c r="O22" i="16"/>
  <c r="C16" i="31" s="1"/>
  <c r="BM51" i="18"/>
  <c r="C13" i="27"/>
  <c r="O25" i="9"/>
  <c r="C13" i="31" s="1"/>
  <c r="U19" i="27"/>
  <c r="C23" i="27"/>
  <c r="G21" i="27"/>
  <c r="Q49" i="31"/>
  <c r="B5" i="27"/>
  <c r="P17" i="27"/>
  <c r="S17" i="27"/>
  <c r="R17" i="27"/>
  <c r="U17" i="27"/>
  <c r="D17" i="27"/>
  <c r="G16" i="27"/>
  <c r="F16" i="27"/>
  <c r="V16" i="27"/>
  <c r="I16" i="27"/>
  <c r="B16" i="27"/>
  <c r="U16" i="27"/>
  <c r="D16" i="27"/>
  <c r="T16" i="27"/>
  <c r="R16" i="27"/>
  <c r="M16" i="27"/>
  <c r="E16" i="27"/>
  <c r="P19" i="27"/>
  <c r="G19" i="27"/>
  <c r="G20" i="27"/>
  <c r="AV20" i="27"/>
  <c r="I8" i="27"/>
  <c r="O8" i="27"/>
  <c r="J15" i="27"/>
  <c r="Q15" i="27"/>
  <c r="H23" i="27"/>
  <c r="M23" i="27"/>
  <c r="C8" i="27"/>
  <c r="Q16" i="27"/>
  <c r="S19" i="27"/>
  <c r="L23" i="27"/>
  <c r="K16" i="27"/>
  <c r="E15" i="27"/>
  <c r="K8" i="27"/>
  <c r="F23" i="27"/>
  <c r="B8" i="27"/>
  <c r="C17" i="27"/>
  <c r="G17" i="27"/>
  <c r="P23" i="27"/>
  <c r="BA23" i="31" l="1"/>
  <c r="AO9" i="27"/>
  <c r="BC26" i="27"/>
  <c r="M31" i="31"/>
  <c r="M56" i="31" s="1"/>
  <c r="K42" i="31"/>
  <c r="K67" i="31" s="1"/>
  <c r="J42" i="31"/>
  <c r="L40" i="31"/>
  <c r="L65" i="31" s="1"/>
  <c r="M63" i="31"/>
  <c r="M33" i="31"/>
  <c r="B10" i="27"/>
  <c r="L31" i="31"/>
  <c r="L56" i="31" s="1"/>
  <c r="AY23" i="31"/>
  <c r="AA49" i="31"/>
  <c r="AY23" i="27"/>
  <c r="AY27" i="27" s="1"/>
  <c r="K30" i="31"/>
  <c r="K55" i="31" s="1"/>
  <c r="AB49" i="31"/>
  <c r="AX23" i="31"/>
  <c r="AX23" i="27"/>
  <c r="AX27" i="27" s="1"/>
  <c r="M72" i="31"/>
  <c r="L47" i="31"/>
  <c r="L72" i="31" s="1"/>
  <c r="M58" i="31"/>
  <c r="B10" i="31"/>
  <c r="B36" i="31" s="1"/>
  <c r="B61" i="31" s="1"/>
  <c r="AW23" i="31"/>
  <c r="L49" i="31" s="1"/>
  <c r="L74" i="31" s="1"/>
  <c r="L32" i="31"/>
  <c r="L57" i="31" s="1"/>
  <c r="AS27" i="27"/>
  <c r="AS29" i="27" s="1"/>
  <c r="AS30" i="27" s="1"/>
  <c r="M71" i="31"/>
  <c r="I47" i="31"/>
  <c r="I72" i="31" s="1"/>
  <c r="J47" i="31"/>
  <c r="J72" i="31" s="1"/>
  <c r="K47" i="31"/>
  <c r="K72" i="31" s="1"/>
  <c r="W27" i="27"/>
  <c r="W29" i="27" s="1"/>
  <c r="W30" i="27" s="1"/>
  <c r="Q33" i="31"/>
  <c r="L30" i="31"/>
  <c r="L55" i="31" s="1"/>
  <c r="K31" i="31"/>
  <c r="K56" i="31" s="1"/>
  <c r="B56" i="31"/>
  <c r="AR28" i="27"/>
  <c r="L66" i="31"/>
  <c r="B7" i="31"/>
  <c r="B33" i="31" s="1"/>
  <c r="B58" i="31" s="1"/>
  <c r="AN28" i="27"/>
  <c r="L33" i="31"/>
  <c r="L58" i="31" s="1"/>
  <c r="Z49" i="31"/>
  <c r="K37" i="31"/>
  <c r="K62" i="31" s="1"/>
  <c r="Z32" i="31"/>
  <c r="AP6" i="27"/>
  <c r="Y32" i="31"/>
  <c r="AN6" i="27"/>
  <c r="B7" i="27"/>
  <c r="BB7" i="27" s="1"/>
  <c r="BD7" i="27" s="1"/>
  <c r="AR23" i="31"/>
  <c r="AR23" i="27"/>
  <c r="AR27" i="27" s="1"/>
  <c r="AP23" i="31"/>
  <c r="AP23" i="27"/>
  <c r="BB17" i="27"/>
  <c r="BD17" i="27" s="1"/>
  <c r="L46" i="31"/>
  <c r="L71" i="31" s="1"/>
  <c r="J46" i="31"/>
  <c r="J71" i="31" s="1"/>
  <c r="K63" i="31"/>
  <c r="J37" i="31"/>
  <c r="J62" i="31" s="1"/>
  <c r="H68" i="31"/>
  <c r="J41" i="31"/>
  <c r="J66" i="31" s="1"/>
  <c r="K46" i="31"/>
  <c r="K71" i="31" s="1"/>
  <c r="K33" i="31"/>
  <c r="K58" i="31" s="1"/>
  <c r="J31" i="31"/>
  <c r="J56" i="31" s="1"/>
  <c r="K61" i="31"/>
  <c r="AP28" i="27"/>
  <c r="AP6" i="31"/>
  <c r="K32" i="31" s="1"/>
  <c r="C42" i="31"/>
  <c r="C67" i="31" s="1"/>
  <c r="K41" i="31"/>
  <c r="K66" i="31" s="1"/>
  <c r="AN23" i="31"/>
  <c r="AM28" i="27"/>
  <c r="AN23" i="27"/>
  <c r="B43" i="31"/>
  <c r="B68" i="31" s="1"/>
  <c r="X46" i="31"/>
  <c r="AJ28" i="27"/>
  <c r="B47" i="31"/>
  <c r="B72" i="31" s="1"/>
  <c r="C47" i="31"/>
  <c r="C72" i="31" s="1"/>
  <c r="D47" i="31"/>
  <c r="D72" i="31" s="1"/>
  <c r="B38" i="31"/>
  <c r="B63" i="31" s="1"/>
  <c r="C33" i="31"/>
  <c r="C58" i="31" s="1"/>
  <c r="AK28" i="27"/>
  <c r="AM23" i="31"/>
  <c r="AI23" i="31"/>
  <c r="I49" i="31" s="1"/>
  <c r="AK23" i="27"/>
  <c r="AK27" i="27" s="1"/>
  <c r="AI28" i="27"/>
  <c r="AO28" i="27"/>
  <c r="AT9" i="31"/>
  <c r="AT27" i="27"/>
  <c r="AZ9" i="31"/>
  <c r="AB35" i="31"/>
  <c r="AX9" i="31"/>
  <c r="AY9" i="31"/>
  <c r="AY28" i="27"/>
  <c r="AT28" i="27"/>
  <c r="AZ27" i="27"/>
  <c r="BA9" i="31"/>
  <c r="AQ9" i="31"/>
  <c r="AQ28" i="27"/>
  <c r="AW9" i="31"/>
  <c r="AW28" i="27"/>
  <c r="AX28" i="27"/>
  <c r="AQ27" i="27"/>
  <c r="AP9" i="31"/>
  <c r="Z35" i="31"/>
  <c r="AO9" i="31"/>
  <c r="AR9" i="31"/>
  <c r="AW27" i="27"/>
  <c r="AZ28" i="27"/>
  <c r="AN6" i="31"/>
  <c r="J32" i="31" s="1"/>
  <c r="G59" i="31"/>
  <c r="Y49" i="31"/>
  <c r="AK23" i="31"/>
  <c r="AI23" i="27"/>
  <c r="X49" i="31"/>
  <c r="AL27" i="27"/>
  <c r="AL29" i="27" s="1"/>
  <c r="AL30" i="27" s="1"/>
  <c r="I56" i="31"/>
  <c r="M27" i="27"/>
  <c r="M29" i="27" s="1"/>
  <c r="M30" i="27" s="1"/>
  <c r="BA8" i="31"/>
  <c r="M34" i="31" s="1"/>
  <c r="BA28" i="27"/>
  <c r="BB17" i="31"/>
  <c r="BD17" i="31" s="1"/>
  <c r="J34" i="31"/>
  <c r="J59" i="31" s="1"/>
  <c r="J35" i="31"/>
  <c r="J60" i="31" s="1"/>
  <c r="BB21" i="27"/>
  <c r="BD21" i="27" s="1"/>
  <c r="H27" i="27"/>
  <c r="H29" i="27" s="1"/>
  <c r="H30" i="27" s="1"/>
  <c r="C41" i="31"/>
  <c r="C66" i="31" s="1"/>
  <c r="AJ20" i="31"/>
  <c r="AI20" i="31"/>
  <c r="M66" i="31"/>
  <c r="K39" i="31"/>
  <c r="K64" i="31" s="1"/>
  <c r="I66" i="31"/>
  <c r="K43" i="31"/>
  <c r="K68" i="31" s="1"/>
  <c r="BB21" i="31"/>
  <c r="BD21" i="31" s="1"/>
  <c r="F39" i="31"/>
  <c r="F64" i="31" s="1"/>
  <c r="J36" i="31"/>
  <c r="J61" i="31" s="1"/>
  <c r="J33" i="31"/>
  <c r="J58" i="31" s="1"/>
  <c r="L39" i="31"/>
  <c r="L64" i="31" s="1"/>
  <c r="L68" i="31"/>
  <c r="J67" i="31"/>
  <c r="AM27" i="27"/>
  <c r="AV27" i="27"/>
  <c r="AV29" i="27" s="1"/>
  <c r="AV30" i="27" s="1"/>
  <c r="H40" i="31"/>
  <c r="H65" i="31" s="1"/>
  <c r="J38" i="31"/>
  <c r="J63" i="31" s="1"/>
  <c r="AJ20" i="27"/>
  <c r="AJ27" i="27" s="1"/>
  <c r="I40" i="31"/>
  <c r="I65" i="31" s="1"/>
  <c r="E39" i="31"/>
  <c r="E64" i="31" s="1"/>
  <c r="H39" i="31"/>
  <c r="H64" i="31" s="1"/>
  <c r="C39" i="31"/>
  <c r="C64" i="31" s="1"/>
  <c r="G39" i="31"/>
  <c r="G64" i="31" s="1"/>
  <c r="J39" i="31"/>
  <c r="J64" i="31" s="1"/>
  <c r="D39" i="31"/>
  <c r="D64" i="31" s="1"/>
  <c r="B39" i="31"/>
  <c r="M64" i="31"/>
  <c r="Q39" i="31"/>
  <c r="J30" i="31"/>
  <c r="J55" i="31" s="1"/>
  <c r="I32" i="31"/>
  <c r="I57" i="31" s="1"/>
  <c r="I35" i="31"/>
  <c r="I60" i="31" s="1"/>
  <c r="I42" i="31"/>
  <c r="I67" i="31" s="1"/>
  <c r="BB13" i="31"/>
  <c r="BD13" i="31" s="1"/>
  <c r="BB13" i="27"/>
  <c r="BD13" i="27" s="1"/>
  <c r="AI20" i="27"/>
  <c r="I39" i="31"/>
  <c r="I64" i="31" s="1"/>
  <c r="I33" i="31"/>
  <c r="I58" i="31" s="1"/>
  <c r="I36" i="31"/>
  <c r="I61" i="31" s="1"/>
  <c r="I30" i="31"/>
  <c r="I55" i="31" s="1"/>
  <c r="H31" i="31"/>
  <c r="H56" i="31" s="1"/>
  <c r="H46" i="31"/>
  <c r="H71" i="31" s="1"/>
  <c r="C38" i="31"/>
  <c r="C63" i="31" s="1"/>
  <c r="I38" i="31"/>
  <c r="I63" i="31" s="1"/>
  <c r="I37" i="31"/>
  <c r="I62" i="31" s="1"/>
  <c r="E27" i="27"/>
  <c r="E29" i="27" s="1"/>
  <c r="E30" i="27" s="1"/>
  <c r="AU27" i="27"/>
  <c r="AU29" i="27" s="1"/>
  <c r="AU30" i="27" s="1"/>
  <c r="M45" i="31"/>
  <c r="M70" i="31" s="1"/>
  <c r="D33" i="31"/>
  <c r="D58" i="31" s="1"/>
  <c r="AB34" i="31"/>
  <c r="AO27" i="27"/>
  <c r="K34" i="31"/>
  <c r="K59" i="31" s="1"/>
  <c r="AG27" i="27"/>
  <c r="AG29" i="27" s="1"/>
  <c r="AG30" i="27" s="1"/>
  <c r="D49" i="31"/>
  <c r="D74" i="31" s="1"/>
  <c r="E49" i="31"/>
  <c r="E74" i="31" s="1"/>
  <c r="H49" i="31"/>
  <c r="H74" i="31" s="1"/>
  <c r="C49" i="31"/>
  <c r="C74" i="31" s="1"/>
  <c r="G49" i="31"/>
  <c r="G74" i="31" s="1"/>
  <c r="D38" i="31"/>
  <c r="D63" i="31" s="1"/>
  <c r="H37" i="31"/>
  <c r="H62" i="31" s="1"/>
  <c r="H42" i="31"/>
  <c r="H67" i="31" s="1"/>
  <c r="D37" i="31"/>
  <c r="D62" i="31" s="1"/>
  <c r="F32" i="31"/>
  <c r="F57" i="31" s="1"/>
  <c r="AE27" i="27"/>
  <c r="AE29" i="27" s="1"/>
  <c r="AE30" i="27" s="1"/>
  <c r="AH27" i="27"/>
  <c r="H34" i="31"/>
  <c r="H59" i="31" s="1"/>
  <c r="I45" i="31"/>
  <c r="I70" i="31" s="1"/>
  <c r="J45" i="31"/>
  <c r="J70" i="31" s="1"/>
  <c r="L45" i="31"/>
  <c r="L70" i="31" s="1"/>
  <c r="AF27" i="27"/>
  <c r="AF29" i="27" s="1"/>
  <c r="AF30" i="27" s="1"/>
  <c r="K45" i="31"/>
  <c r="K70" i="31" s="1"/>
  <c r="E45" i="31"/>
  <c r="E70" i="31" s="1"/>
  <c r="K19" i="31"/>
  <c r="BB19" i="31" s="1"/>
  <c r="BD19" i="31" s="1"/>
  <c r="H45" i="31"/>
  <c r="H70" i="31" s="1"/>
  <c r="H35" i="31"/>
  <c r="H60" i="31" s="1"/>
  <c r="M43" i="31"/>
  <c r="M68" i="31" s="1"/>
  <c r="G27" i="27"/>
  <c r="L27" i="27"/>
  <c r="L29" i="27" s="1"/>
  <c r="L30" i="27" s="1"/>
  <c r="AD27" i="27"/>
  <c r="AD29" i="27" s="1"/>
  <c r="AD30" i="27" s="1"/>
  <c r="Q27" i="27"/>
  <c r="Q29" i="27" s="1"/>
  <c r="Q30" i="27" s="1"/>
  <c r="AA27" i="27"/>
  <c r="AA29" i="27" s="1"/>
  <c r="AA30" i="27" s="1"/>
  <c r="T27" i="27"/>
  <c r="J27" i="27"/>
  <c r="J29" i="27" s="1"/>
  <c r="J30" i="27" s="1"/>
  <c r="Z27" i="27"/>
  <c r="Z29" i="27" s="1"/>
  <c r="Z30" i="27" s="1"/>
  <c r="AB27" i="27"/>
  <c r="AB29" i="27" s="1"/>
  <c r="AB30" i="27" s="1"/>
  <c r="R27" i="27"/>
  <c r="P27" i="27"/>
  <c r="P29" i="27" s="1"/>
  <c r="P30" i="27" s="1"/>
  <c r="F27" i="27"/>
  <c r="F29" i="27" s="1"/>
  <c r="F30" i="27" s="1"/>
  <c r="O27" i="27"/>
  <c r="I27" i="27"/>
  <c r="I29" i="27" s="1"/>
  <c r="I30" i="27" s="1"/>
  <c r="N27" i="27"/>
  <c r="N29" i="27" s="1"/>
  <c r="N30" i="27" s="1"/>
  <c r="V27" i="27"/>
  <c r="V29" i="27" s="1"/>
  <c r="V30" i="27" s="1"/>
  <c r="AC27" i="27"/>
  <c r="AC29" i="27" s="1"/>
  <c r="AC30" i="27" s="1"/>
  <c r="U27" i="27"/>
  <c r="U29" i="27" s="1"/>
  <c r="U30" i="27" s="1"/>
  <c r="K27" i="27"/>
  <c r="H36" i="31"/>
  <c r="H61" i="31" s="1"/>
  <c r="S27" i="27"/>
  <c r="S29" i="27" s="1"/>
  <c r="S30" i="27" s="1"/>
  <c r="Y27" i="27"/>
  <c r="X27" i="27"/>
  <c r="C36" i="31"/>
  <c r="C61" i="31" s="1"/>
  <c r="E30" i="31"/>
  <c r="E55" i="31" s="1"/>
  <c r="BB4" i="27"/>
  <c r="B30" i="31"/>
  <c r="B55" i="31" s="1"/>
  <c r="H30" i="31"/>
  <c r="H55" i="31" s="1"/>
  <c r="F30" i="31"/>
  <c r="F55" i="31" s="1"/>
  <c r="H41" i="31"/>
  <c r="H66" i="31" s="1"/>
  <c r="B45" i="31"/>
  <c r="B70" i="31" s="1"/>
  <c r="C40" i="31"/>
  <c r="C65" i="31" s="1"/>
  <c r="H33" i="31"/>
  <c r="H58" i="31" s="1"/>
  <c r="C34" i="31"/>
  <c r="C59" i="31" s="1"/>
  <c r="I59" i="31"/>
  <c r="BB16" i="31"/>
  <c r="BD16" i="31" s="1"/>
  <c r="G47" i="31"/>
  <c r="G72" i="31" s="1"/>
  <c r="H38" i="31"/>
  <c r="H63" i="31" s="1"/>
  <c r="X34" i="27"/>
  <c r="C43" i="27" s="1"/>
  <c r="F35" i="31"/>
  <c r="F60" i="31" s="1"/>
  <c r="G42" i="31"/>
  <c r="G67" i="31" s="1"/>
  <c r="F42" i="31"/>
  <c r="F67" i="31" s="1"/>
  <c r="D66" i="31"/>
  <c r="G38" i="31"/>
  <c r="G63" i="31" s="1"/>
  <c r="E37" i="31"/>
  <c r="E62" i="31" s="1"/>
  <c r="BB5" i="27"/>
  <c r="BD5" i="27" s="1"/>
  <c r="G31" i="31"/>
  <c r="G56" i="31" s="1"/>
  <c r="BB5" i="31"/>
  <c r="BD5" i="31" s="1"/>
  <c r="F49" i="31"/>
  <c r="F74" i="31" s="1"/>
  <c r="D35" i="31"/>
  <c r="D60" i="31" s="1"/>
  <c r="G35" i="31"/>
  <c r="G60" i="31" s="1"/>
  <c r="B35" i="31"/>
  <c r="B60" i="31" s="1"/>
  <c r="B57" i="31"/>
  <c r="D32" i="31"/>
  <c r="D57" i="31" s="1"/>
  <c r="E32" i="31"/>
  <c r="E57" i="31" s="1"/>
  <c r="F43" i="31"/>
  <c r="F68" i="31" s="1"/>
  <c r="B66" i="31"/>
  <c r="G41" i="31"/>
  <c r="G66" i="31" s="1"/>
  <c r="D46" i="31"/>
  <c r="D71" i="31" s="1"/>
  <c r="F46" i="31"/>
  <c r="F71" i="31" s="1"/>
  <c r="B71" i="31"/>
  <c r="F37" i="31"/>
  <c r="F62" i="31" s="1"/>
  <c r="E33" i="31"/>
  <c r="E58" i="31" s="1"/>
  <c r="F33" i="31"/>
  <c r="F58" i="31" s="1"/>
  <c r="D30" i="31"/>
  <c r="D55" i="31" s="1"/>
  <c r="C30" i="31"/>
  <c r="C55" i="31" s="1"/>
  <c r="G30" i="31"/>
  <c r="G55" i="31" s="1"/>
  <c r="D34" i="31"/>
  <c r="D59" i="31" s="1"/>
  <c r="F45" i="31"/>
  <c r="F70" i="31" s="1"/>
  <c r="C45" i="31"/>
  <c r="C70" i="31" s="1"/>
  <c r="G45" i="31"/>
  <c r="G70" i="31" s="1"/>
  <c r="D23" i="31"/>
  <c r="B49" i="31" s="1"/>
  <c r="B74" i="31" s="1"/>
  <c r="E35" i="31"/>
  <c r="E60" i="31" s="1"/>
  <c r="C35" i="31"/>
  <c r="C60" i="31" s="1"/>
  <c r="G32" i="31"/>
  <c r="G57" i="31" s="1"/>
  <c r="C57" i="31"/>
  <c r="D43" i="31"/>
  <c r="D68" i="31" s="1"/>
  <c r="C43" i="31"/>
  <c r="C68" i="31" s="1"/>
  <c r="E43" i="31"/>
  <c r="E68" i="31" s="1"/>
  <c r="G43" i="31"/>
  <c r="G68" i="31" s="1"/>
  <c r="E34" i="31"/>
  <c r="E59" i="31" s="1"/>
  <c r="B34" i="31"/>
  <c r="B59" i="31" s="1"/>
  <c r="BB8" i="31"/>
  <c r="BD8" i="31" s="1"/>
  <c r="F34" i="31"/>
  <c r="F59" i="31" s="1"/>
  <c r="D42" i="31"/>
  <c r="D67" i="31" s="1"/>
  <c r="B42" i="31"/>
  <c r="B67" i="31" s="1"/>
  <c r="E42" i="31"/>
  <c r="E67" i="31" s="1"/>
  <c r="BB15" i="31"/>
  <c r="BD15" i="31" s="1"/>
  <c r="E41" i="31"/>
  <c r="E66" i="31" s="1"/>
  <c r="F41" i="31"/>
  <c r="F66" i="31" s="1"/>
  <c r="C71" i="31"/>
  <c r="G46" i="31"/>
  <c r="G71" i="31" s="1"/>
  <c r="E46" i="31"/>
  <c r="E71" i="31" s="1"/>
  <c r="F47" i="31"/>
  <c r="F72" i="31" s="1"/>
  <c r="E47" i="31"/>
  <c r="E72" i="31" s="1"/>
  <c r="F40" i="31"/>
  <c r="F65" i="31" s="1"/>
  <c r="BB14" i="31"/>
  <c r="BD14" i="31" s="1"/>
  <c r="F38" i="31"/>
  <c r="F63" i="31" s="1"/>
  <c r="E38" i="31"/>
  <c r="E63" i="31" s="1"/>
  <c r="BB12" i="31"/>
  <c r="BD12" i="31" s="1"/>
  <c r="BB12" i="27"/>
  <c r="BD12" i="27" s="1"/>
  <c r="G37" i="31"/>
  <c r="G62" i="31" s="1"/>
  <c r="C37" i="31"/>
  <c r="C62" i="31" s="1"/>
  <c r="BB11" i="27"/>
  <c r="BD11" i="27" s="1"/>
  <c r="B37" i="31"/>
  <c r="B62" i="31" s="1"/>
  <c r="BB11" i="31"/>
  <c r="BD11" i="31" s="1"/>
  <c r="G33" i="31"/>
  <c r="G58" i="31" s="1"/>
  <c r="D36" i="31"/>
  <c r="D61" i="31" s="1"/>
  <c r="E36" i="31"/>
  <c r="E61" i="31" s="1"/>
  <c r="G36" i="31"/>
  <c r="G61" i="31" s="1"/>
  <c r="F36" i="31"/>
  <c r="F61" i="31" s="1"/>
  <c r="BB10" i="27"/>
  <c r="BD10" i="27" s="1"/>
  <c r="BB4" i="31"/>
  <c r="BB19" i="27"/>
  <c r="BD19" i="27" s="1"/>
  <c r="BB15" i="27"/>
  <c r="BD15" i="27" s="1"/>
  <c r="O34" i="27"/>
  <c r="C41" i="27" s="1"/>
  <c r="BA8" i="27"/>
  <c r="T34" i="27"/>
  <c r="C42" i="27" s="1"/>
  <c r="K34" i="27"/>
  <c r="C40" i="27" s="1"/>
  <c r="G34" i="27"/>
  <c r="C39" i="27" s="1"/>
  <c r="AB34" i="27"/>
  <c r="C44" i="27" s="1"/>
  <c r="D23" i="27"/>
  <c r="C16" i="27"/>
  <c r="BB16" i="27" s="1"/>
  <c r="BB10" i="31" l="1"/>
  <c r="BD10" i="31" s="1"/>
  <c r="M49" i="31"/>
  <c r="M74" i="31" s="1"/>
  <c r="B27" i="27"/>
  <c r="B30" i="27" s="1"/>
  <c r="BB7" i="31"/>
  <c r="BD7" i="31" s="1"/>
  <c r="AR29" i="27"/>
  <c r="AR30" i="27" s="1"/>
  <c r="K49" i="31"/>
  <c r="K74" i="31" s="1"/>
  <c r="J57" i="31"/>
  <c r="K57" i="31"/>
  <c r="C38" i="27"/>
  <c r="AN27" i="27"/>
  <c r="AN29" i="27" s="1"/>
  <c r="AN30" i="27" s="1"/>
  <c r="BB6" i="31"/>
  <c r="BD6" i="31" s="1"/>
  <c r="AP27" i="27"/>
  <c r="AP29" i="27" s="1"/>
  <c r="AP30" i="27" s="1"/>
  <c r="BB20" i="31"/>
  <c r="BD20" i="31" s="1"/>
  <c r="AK34" i="27"/>
  <c r="C46" i="27" s="1"/>
  <c r="AM29" i="27"/>
  <c r="AM30" i="27" s="1"/>
  <c r="J49" i="31"/>
  <c r="J74" i="31" s="1"/>
  <c r="AQ29" i="27"/>
  <c r="AQ30" i="27" s="1"/>
  <c r="AY29" i="27"/>
  <c r="AY30" i="27" s="1"/>
  <c r="AX29" i="27"/>
  <c r="AX30" i="27" s="1"/>
  <c r="BB6" i="27"/>
  <c r="BD6" i="27" s="1"/>
  <c r="AK29" i="27"/>
  <c r="AK30" i="27" s="1"/>
  <c r="BB23" i="27"/>
  <c r="BD23" i="27" s="1"/>
  <c r="AZ29" i="27"/>
  <c r="AZ30" i="27" s="1"/>
  <c r="AX34" i="27"/>
  <c r="C49" i="27" s="1"/>
  <c r="K35" i="31"/>
  <c r="K60" i="31" s="1"/>
  <c r="AT34" i="27"/>
  <c r="C48" i="27" s="1"/>
  <c r="AW29" i="27"/>
  <c r="AW30" i="27" s="1"/>
  <c r="AO34" i="27"/>
  <c r="C47" i="27" s="1"/>
  <c r="BB9" i="31"/>
  <c r="BD9" i="31" s="1"/>
  <c r="L35" i="31"/>
  <c r="L60" i="31" s="1"/>
  <c r="BB9" i="27"/>
  <c r="BD9" i="27" s="1"/>
  <c r="M35" i="31"/>
  <c r="M60" i="31" s="1"/>
  <c r="AI27" i="27"/>
  <c r="AI29" i="27" s="1"/>
  <c r="AI30" i="27" s="1"/>
  <c r="I74" i="31"/>
  <c r="I46" i="31"/>
  <c r="I71" i="31" s="1"/>
  <c r="AJ29" i="27"/>
  <c r="AJ30" i="27" s="1"/>
  <c r="AG34" i="27"/>
  <c r="C45" i="27" s="1"/>
  <c r="BB20" i="27"/>
  <c r="BD20" i="27" s="1"/>
  <c r="R29" i="27"/>
  <c r="R30" i="27" s="1"/>
  <c r="B64" i="31"/>
  <c r="AT33" i="27"/>
  <c r="B48" i="27" s="1"/>
  <c r="AT29" i="27"/>
  <c r="AT30" i="27" s="1"/>
  <c r="AO29" i="27"/>
  <c r="AO30" i="27" s="1"/>
  <c r="M59" i="31"/>
  <c r="D27" i="27"/>
  <c r="D29" i="27" s="1"/>
  <c r="D30" i="27" s="1"/>
  <c r="AH29" i="27"/>
  <c r="AH30" i="27" s="1"/>
  <c r="BA27" i="27"/>
  <c r="AX33" i="27" s="1"/>
  <c r="D45" i="31"/>
  <c r="D70" i="31" s="1"/>
  <c r="C27" i="27"/>
  <c r="BD4" i="27"/>
  <c r="AB33" i="27"/>
  <c r="AB35" i="27" s="1"/>
  <c r="X33" i="27"/>
  <c r="B43" i="27" s="1"/>
  <c r="D43" i="27" s="1"/>
  <c r="Y29" i="27"/>
  <c r="Y30" i="27" s="1"/>
  <c r="BB8" i="27"/>
  <c r="BD8" i="27" s="1"/>
  <c r="BB23" i="31"/>
  <c r="BD23" i="31" s="1"/>
  <c r="BD16" i="27"/>
  <c r="BD4" i="31"/>
  <c r="X29" i="27"/>
  <c r="X30" i="27" s="1"/>
  <c r="G29" i="27"/>
  <c r="G30" i="27" s="1"/>
  <c r="K29" i="27"/>
  <c r="K30" i="27" s="1"/>
  <c r="K33" i="27"/>
  <c r="T29" i="27"/>
  <c r="T30" i="27" s="1"/>
  <c r="T33" i="27"/>
  <c r="O29" i="27"/>
  <c r="O30" i="27" s="1"/>
  <c r="O33" i="27"/>
  <c r="B38" i="27" l="1"/>
  <c r="D38" i="27" s="1"/>
  <c r="AK33" i="27"/>
  <c r="B46" i="27" s="1"/>
  <c r="D46" i="27" s="1"/>
  <c r="AO33" i="27"/>
  <c r="B47" i="27" s="1"/>
  <c r="D47" i="27" s="1"/>
  <c r="D48" i="27"/>
  <c r="AG33" i="27"/>
  <c r="B45" i="27" s="1"/>
  <c r="D45" i="27" s="1"/>
  <c r="B39" i="27"/>
  <c r="D39" i="27" s="1"/>
  <c r="G35" i="27"/>
  <c r="AT35" i="27"/>
  <c r="C29" i="27"/>
  <c r="C30" i="27" s="1"/>
  <c r="BA29" i="27"/>
  <c r="BA30" i="27" s="1"/>
  <c r="BB26" i="27"/>
  <c r="AX35" i="27"/>
  <c r="B49" i="27"/>
  <c r="D49" i="27" s="1"/>
  <c r="BB25" i="31"/>
  <c r="B44" i="27"/>
  <c r="D44" i="27" s="1"/>
  <c r="X35" i="27"/>
  <c r="O35" i="27"/>
  <c r="B41" i="27"/>
  <c r="D41" i="27" s="1"/>
  <c r="K35" i="27"/>
  <c r="B40" i="27"/>
  <c r="D40" i="27" s="1"/>
  <c r="T35" i="27"/>
  <c r="B42" i="27"/>
  <c r="D42" i="27" s="1"/>
  <c r="B35" i="27" l="1"/>
  <c r="AO35" i="27"/>
  <c r="AK35" i="27"/>
  <c r="AG35" i="27"/>
</calcChain>
</file>

<file path=xl/comments1.xml><?xml version="1.0" encoding="utf-8"?>
<comments xmlns="http://schemas.openxmlformats.org/spreadsheetml/2006/main">
  <authors>
    <author/>
  </authors>
  <commentList>
    <comment ref="BO30" authorId="0" shapeId="0">
      <text>
        <r>
          <rPr>
            <sz val="10"/>
            <color rgb="FF000000"/>
            <rFont val="Arial"/>
          </rPr>
          <t>Weibchen nicht ausgezählt
	-Anonym</t>
        </r>
      </text>
    </comment>
    <comment ref="CJ32" authorId="0" shapeId="0">
      <text>
        <r>
          <rPr>
            <sz val="10"/>
            <color rgb="FF000000"/>
            <rFont val="Arial"/>
          </rPr>
          <t>Netz am 26. September geöffnet.
	-Anonym</t>
        </r>
      </text>
    </comment>
  </commentList>
</comments>
</file>

<file path=xl/sharedStrings.xml><?xml version="1.0" encoding="utf-8"?>
<sst xmlns="http://schemas.openxmlformats.org/spreadsheetml/2006/main" count="7361" uniqueCount="1115">
  <si>
    <t>Canton</t>
  </si>
  <si>
    <t>Piège No</t>
  </si>
  <si>
    <t>Type de piège</t>
  </si>
  <si>
    <t>Attractif</t>
  </si>
  <si>
    <t>Commune</t>
  </si>
  <si>
    <t>Coordonnées</t>
  </si>
  <si>
    <t>Cultures</t>
  </si>
  <si>
    <t>Environnement</t>
  </si>
  <si>
    <t>Semaines</t>
  </si>
  <si>
    <t>Kanton</t>
  </si>
  <si>
    <t>Fallen Nr</t>
  </si>
  <si>
    <t>Fallenart</t>
  </si>
  <si>
    <t>Lockstoff</t>
  </si>
  <si>
    <t>Gemeinde</t>
  </si>
  <si>
    <t>Adresse</t>
  </si>
  <si>
    <t>Koordinaten</t>
  </si>
  <si>
    <t>Kulturen</t>
  </si>
  <si>
    <t>Umgebung</t>
  </si>
  <si>
    <t>Wochen</t>
  </si>
  <si>
    <t>M</t>
  </si>
  <si>
    <t>F</t>
  </si>
  <si>
    <t>AG</t>
  </si>
  <si>
    <t>Kontrollfalle, Gasser Lockstoff</t>
  </si>
  <si>
    <t>Gränichen</t>
  </si>
  <si>
    <t>47.339332, 8.117716</t>
  </si>
  <si>
    <t>Garten, Holunder</t>
  </si>
  <si>
    <t>Garten, Obst</t>
  </si>
  <si>
    <t>BE</t>
  </si>
  <si>
    <t>1-HeiB</t>
  </si>
  <si>
    <t>Becherfalle Umgebung</t>
  </si>
  <si>
    <t>Gassermix</t>
  </si>
  <si>
    <t>Ammerswil</t>
  </si>
  <si>
    <t>47.373650, 8.207259</t>
  </si>
  <si>
    <t>Brombeeren</t>
  </si>
  <si>
    <t>Hecke, Brombeeren, Himbeeren</t>
  </si>
  <si>
    <t>Dürrenroth</t>
  </si>
  <si>
    <t>3465 Dürrenroth</t>
  </si>
  <si>
    <t>624811/212965</t>
  </si>
  <si>
    <t>Heidelbeeren</t>
  </si>
  <si>
    <t>Wiese, Holunder</t>
  </si>
  <si>
    <t>Muri</t>
  </si>
  <si>
    <t>Becherfalle Haube</t>
  </si>
  <si>
    <t>47.287210, 8.339807</t>
  </si>
  <si>
    <t>Brombeeren, Himbeeren</t>
  </si>
  <si>
    <t>3466 Dürrenroth</t>
  </si>
  <si>
    <t>Heidelbeeren, Waldrand</t>
  </si>
  <si>
    <t>624811/212966</t>
  </si>
  <si>
    <t/>
  </si>
  <si>
    <t>1-EB</t>
  </si>
  <si>
    <t>Becherfalle</t>
  </si>
  <si>
    <t>Walperswil</t>
  </si>
  <si>
    <t>Gilmmizstr. 2, 3272 Walperswil</t>
  </si>
  <si>
    <t>584503/211189</t>
  </si>
  <si>
    <t xml:space="preserve">Erdbeeren im Tunnel </t>
  </si>
  <si>
    <t>Wiese, Obstanlage, Beeren</t>
  </si>
  <si>
    <t>Eggenwil</t>
  </si>
  <si>
    <t>47.376389, 8.332144</t>
  </si>
  <si>
    <t>Erdbeeren, Himbeeren</t>
  </si>
  <si>
    <t>Hecke, Waldrand</t>
  </si>
  <si>
    <t>1-HimB</t>
  </si>
  <si>
    <t>Heimiswil</t>
  </si>
  <si>
    <t>Bruderlohn 98, 3412 Hemiswil</t>
  </si>
  <si>
    <t>617911/211898</t>
  </si>
  <si>
    <t>Himbeeren</t>
  </si>
  <si>
    <t>2-HimB</t>
  </si>
  <si>
    <t>Koppigen</t>
  </si>
  <si>
    <t>3425 Koppigen</t>
  </si>
  <si>
    <t>613003/219815</t>
  </si>
  <si>
    <t>Strauchbeeren, Kirschenhochstamm</t>
  </si>
  <si>
    <t>Wohlen</t>
  </si>
  <si>
    <t>47.341661, 8.292246</t>
  </si>
  <si>
    <t>Kirschen, Erdbeeren, Heidelbeeren</t>
  </si>
  <si>
    <t>1-BB</t>
  </si>
  <si>
    <t>Gals</t>
  </si>
  <si>
    <t>3238 Gals</t>
  </si>
  <si>
    <t>569522/208026</t>
  </si>
  <si>
    <t>Hecken</t>
  </si>
  <si>
    <t>1-Hol</t>
  </si>
  <si>
    <t>Drosotrap</t>
  </si>
  <si>
    <t>613342/219596</t>
  </si>
  <si>
    <t>6a</t>
  </si>
  <si>
    <t>Holunder</t>
  </si>
  <si>
    <t>Hochstammbäume</t>
  </si>
  <si>
    <t>Leuggern</t>
  </si>
  <si>
    <t>47.564371, 8.216881</t>
  </si>
  <si>
    <t>Kirschen</t>
  </si>
  <si>
    <t>Kirschen, Zwetschgen, Äpfel</t>
  </si>
  <si>
    <t>1-Ki</t>
  </si>
  <si>
    <t>Vinelz</t>
  </si>
  <si>
    <t>3234 Vinelz</t>
  </si>
  <si>
    <t>576323/208916</t>
  </si>
  <si>
    <t>Wald</t>
  </si>
  <si>
    <t>2-Ki</t>
  </si>
  <si>
    <t>Gunten</t>
  </si>
  <si>
    <t>Wisli 3, 3654 Gunten</t>
  </si>
  <si>
    <t>620385/173747</t>
  </si>
  <si>
    <t>Kirschen, Himbeeren, Reben?</t>
  </si>
  <si>
    <t>3-Ki</t>
  </si>
  <si>
    <t>6b</t>
  </si>
  <si>
    <t>612954/219812</t>
  </si>
  <si>
    <t xml:space="preserve">Strauchbeeren </t>
  </si>
  <si>
    <t>47.563525, 8.215243</t>
  </si>
  <si>
    <t>Zwetschgen</t>
  </si>
  <si>
    <t>1-Zwe</t>
  </si>
  <si>
    <t>Mörigen</t>
  </si>
  <si>
    <t>2572 Mörigen</t>
  </si>
  <si>
    <t>582486/214399</t>
  </si>
  <si>
    <t>Kirschenhochstammbäume</t>
  </si>
  <si>
    <t>7a</t>
  </si>
  <si>
    <t>Kaisten</t>
  </si>
  <si>
    <t>47.536216, 8.040997</t>
  </si>
  <si>
    <t>Zwetschgen, Kirschen Streuobst</t>
  </si>
  <si>
    <t>2-Zwe</t>
  </si>
  <si>
    <t>Epsach</t>
  </si>
  <si>
    <t>Baarstrasse 4, 3272 Epsach</t>
  </si>
  <si>
    <t>582812/212972</t>
  </si>
  <si>
    <t>Kirschenanlage, einzelne Hochstammbäume</t>
  </si>
  <si>
    <t>BL</t>
  </si>
  <si>
    <t>Droso Trap</t>
  </si>
  <si>
    <t>Therwil</t>
  </si>
  <si>
    <t>Hansruedi Brunner, Markstein</t>
  </si>
  <si>
    <t>607056 / 260251</t>
  </si>
  <si>
    <t>3-Zwe</t>
  </si>
  <si>
    <t>Profatec</t>
  </si>
  <si>
    <t>Ackerland</t>
  </si>
  <si>
    <t>3425, Koppigen</t>
  </si>
  <si>
    <t>613317/219611</t>
  </si>
  <si>
    <t>Zwetschgen, Holunder</t>
  </si>
  <si>
    <t>1-Reb</t>
  </si>
  <si>
    <t>Steffisburg</t>
  </si>
  <si>
    <t>Inners Ortbüel</t>
  </si>
  <si>
    <t>Reben, Regent</t>
  </si>
  <si>
    <t>7b</t>
  </si>
  <si>
    <t>Ramlinsburg</t>
  </si>
  <si>
    <t>Ernst Lüthi Landschachen</t>
  </si>
  <si>
    <t>47.535083, 8.038667</t>
  </si>
  <si>
    <t>624089 / 256018</t>
  </si>
  <si>
    <t>Waldrandnähe</t>
  </si>
  <si>
    <t>2-Reb</t>
  </si>
  <si>
    <t>Schafis</t>
  </si>
  <si>
    <t>La Roche au Cros (Schafis, Ligerz)</t>
  </si>
  <si>
    <t>3-Reb</t>
  </si>
  <si>
    <t>8a</t>
  </si>
  <si>
    <t>Erlach</t>
  </si>
  <si>
    <t>Obere Gruesse, 3235 Erlach</t>
  </si>
  <si>
    <t>Muttenz</t>
  </si>
  <si>
    <t>Reben, Pinot Noir</t>
  </si>
  <si>
    <t>Olsberg</t>
  </si>
  <si>
    <t>Wald, Obstbäume</t>
  </si>
  <si>
    <t>Rebhaus Ballmer-Hunziker</t>
  </si>
  <si>
    <t>47.514155, 7.788159</t>
  </si>
  <si>
    <t>616072 / 262816</t>
  </si>
  <si>
    <t>Spätburgunder</t>
  </si>
  <si>
    <t>Tafelobst Kern-und Steinobst</t>
  </si>
  <si>
    <t>Rebberge</t>
  </si>
  <si>
    <t>4-Reb</t>
  </si>
  <si>
    <t>Ligerz</t>
  </si>
  <si>
    <t>Reben</t>
  </si>
  <si>
    <t>Aesch</t>
  </si>
  <si>
    <t>Rebhaus Wetterstation</t>
  </si>
  <si>
    <t>610306 / 257342</t>
  </si>
  <si>
    <t>5-Reb</t>
  </si>
  <si>
    <t>8b</t>
  </si>
  <si>
    <t>47.512985, 7.791191</t>
  </si>
  <si>
    <t>Aprikosen</t>
  </si>
  <si>
    <t>Pratteln</t>
  </si>
  <si>
    <t>Rebhaus Graf</t>
  </si>
  <si>
    <t>618938/262421</t>
  </si>
  <si>
    <t>8c</t>
  </si>
  <si>
    <t>47.512968, 7.790997</t>
  </si>
  <si>
    <t>Füllinsdorf</t>
  </si>
  <si>
    <t>Kellerhals Kreuzfeldhof</t>
  </si>
  <si>
    <t>Tafelkirschen</t>
  </si>
  <si>
    <t>Beeren</t>
  </si>
  <si>
    <t>8d</t>
  </si>
  <si>
    <t>47.517433, 7.80735</t>
  </si>
  <si>
    <t>Weintrauben</t>
  </si>
  <si>
    <t>Streuobst, Weinbau</t>
  </si>
  <si>
    <t>FR</t>
  </si>
  <si>
    <t>ACW</t>
  </si>
  <si>
    <t>Attalens</t>
  </si>
  <si>
    <t>Le Rombuet</t>
  </si>
  <si>
    <t>555346/151141</t>
  </si>
  <si>
    <t>Baies, Cerises</t>
  </si>
  <si>
    <t>Haies</t>
  </si>
  <si>
    <t>Gschwind Stefan</t>
  </si>
  <si>
    <t>609549/260042</t>
  </si>
  <si>
    <t>9a</t>
  </si>
  <si>
    <t xml:space="preserve">Feldobst </t>
  </si>
  <si>
    <t>Bözen</t>
  </si>
  <si>
    <t>47.505755, 8.086527</t>
  </si>
  <si>
    <t>Steinobst und Streuobst</t>
  </si>
  <si>
    <t>Chésopelloz</t>
  </si>
  <si>
    <t>Rafuet 148</t>
  </si>
  <si>
    <t>571643/184047</t>
  </si>
  <si>
    <t>Fraises, Sureaux</t>
  </si>
  <si>
    <t>Zunzgen</t>
  </si>
  <si>
    <t>Wüthrich Zunzgerberg</t>
  </si>
  <si>
    <t>9b</t>
  </si>
  <si>
    <t>47.505804, 8.086229</t>
  </si>
  <si>
    <t>Pfirsich</t>
  </si>
  <si>
    <t>Delley</t>
  </si>
  <si>
    <t>Les Chandines</t>
  </si>
  <si>
    <t>564325/196504</t>
  </si>
  <si>
    <t>Mûres</t>
  </si>
  <si>
    <t>9c</t>
  </si>
  <si>
    <t>47.504792, 8.083231</t>
  </si>
  <si>
    <t>Waldrand, Streuobst</t>
  </si>
  <si>
    <t>BS</t>
  </si>
  <si>
    <t>Riehen</t>
  </si>
  <si>
    <t>Fischer Leimgrubenweg</t>
  </si>
  <si>
    <t>Cheyres</t>
  </si>
  <si>
    <t>route d'Yvonand 359</t>
  </si>
  <si>
    <t>550052/184668</t>
  </si>
  <si>
    <t>Cerises, pêches</t>
  </si>
  <si>
    <t>Ruisseau, haies</t>
  </si>
  <si>
    <t>10a</t>
  </si>
  <si>
    <t>Künten</t>
  </si>
  <si>
    <t>47.397799, 8.327204</t>
  </si>
  <si>
    <t>Wohngebiet</t>
  </si>
  <si>
    <t>GE</t>
  </si>
  <si>
    <t>Standard</t>
  </si>
  <si>
    <t>Bernex (Lully)</t>
  </si>
  <si>
    <t xml:space="preserve"> Magnin</t>
  </si>
  <si>
    <t>Fraise</t>
  </si>
  <si>
    <t>Abri</t>
  </si>
  <si>
    <t>10b</t>
  </si>
  <si>
    <t>47.399883, 8.325983</t>
  </si>
  <si>
    <t>Pfirisiche</t>
  </si>
  <si>
    <t>Serre</t>
  </si>
  <si>
    <t>10c</t>
  </si>
  <si>
    <t>47.399631, 8.3261</t>
  </si>
  <si>
    <t>Tunnel</t>
  </si>
  <si>
    <t>11a</t>
  </si>
  <si>
    <t>Zeiningen</t>
  </si>
  <si>
    <t>47.551413, 7.896132</t>
  </si>
  <si>
    <t>Rudéral</t>
  </si>
  <si>
    <t>11b</t>
  </si>
  <si>
    <t>47.551864, 7.895799</t>
  </si>
  <si>
    <t>Mûrier</t>
  </si>
  <si>
    <t>Nature (lisière forêt)</t>
  </si>
  <si>
    <t>12a</t>
  </si>
  <si>
    <t>47.339003, 8.117044</t>
  </si>
  <si>
    <t>Merisier</t>
  </si>
  <si>
    <t>12b</t>
  </si>
  <si>
    <t>47.339008, 8.116988</t>
  </si>
  <si>
    <t>Chevalley</t>
  </si>
  <si>
    <t>Cerisier</t>
  </si>
  <si>
    <t>Verger</t>
  </si>
  <si>
    <t>Schinznach Dorf</t>
  </si>
  <si>
    <t>47.448779, 8.136728</t>
  </si>
  <si>
    <t>Weintrauben, Streuobst</t>
  </si>
  <si>
    <t>Pommiers</t>
  </si>
  <si>
    <t>Remigen</t>
  </si>
  <si>
    <t>47.515157, 8.197816</t>
  </si>
  <si>
    <t>Streuobst, Waldrand, Weinbau</t>
  </si>
  <si>
    <t>Aire</t>
  </si>
  <si>
    <t>Sureau</t>
  </si>
  <si>
    <t>Nature (bord rivière)</t>
  </si>
  <si>
    <t>Seengen</t>
  </si>
  <si>
    <t>47.315743, 8.213392</t>
  </si>
  <si>
    <t>Weinbau</t>
  </si>
  <si>
    <t>Weinbau, Streuobst,</t>
  </si>
  <si>
    <t>MDT</t>
  </si>
  <si>
    <t>Verger traditionnel</t>
  </si>
  <si>
    <t>47.538964, 8.061112</t>
  </si>
  <si>
    <t>Cornouiller</t>
  </si>
  <si>
    <t>Jardin</t>
  </si>
  <si>
    <t>Weinbau, Streuobst</t>
  </si>
  <si>
    <t>Muhen</t>
  </si>
  <si>
    <t>47.330622, 8.052788</t>
  </si>
  <si>
    <t>Erdbeeren</t>
  </si>
  <si>
    <t>Hecke, Streuobst</t>
  </si>
  <si>
    <t>Maigre</t>
  </si>
  <si>
    <t>Vigne</t>
  </si>
  <si>
    <t>Vignoble</t>
  </si>
  <si>
    <t>47.321623, 8.190859</t>
  </si>
  <si>
    <t>Anglikon</t>
  </si>
  <si>
    <t>47.361954, 8.260655</t>
  </si>
  <si>
    <t>Ackerkulturen, Hecke</t>
  </si>
  <si>
    <t>GR</t>
  </si>
  <si>
    <t>www.profatec.ch</t>
  </si>
  <si>
    <t>Plantahof, 7302 Landquart</t>
  </si>
  <si>
    <t>Maienfeld</t>
  </si>
  <si>
    <t>Hanspeter Lampert, Maienfeld</t>
  </si>
  <si>
    <t>759 135 / 208 793</t>
  </si>
  <si>
    <t>Malans</t>
  </si>
  <si>
    <t>762 888 / 205 365</t>
  </si>
  <si>
    <t>Zizers</t>
  </si>
  <si>
    <t>Manfred Meier, Zizers</t>
  </si>
  <si>
    <t>761 945 / 198 670</t>
  </si>
  <si>
    <t>JU</t>
  </si>
  <si>
    <t>piège ACW</t>
  </si>
  <si>
    <t>mélange vinaigre-vin rouge</t>
  </si>
  <si>
    <t>Courtemelon</t>
  </si>
  <si>
    <t>591'266; 244'694</t>
  </si>
  <si>
    <t>verger</t>
  </si>
  <si>
    <t>cerisier-sureau</t>
  </si>
  <si>
    <t>Pleujouse</t>
  </si>
  <si>
    <t>582'862; 251'316</t>
  </si>
  <si>
    <t>jardin</t>
  </si>
  <si>
    <t>vigne-petits fruits</t>
  </si>
  <si>
    <t>LU</t>
  </si>
  <si>
    <t>Drosa Trop</t>
  </si>
  <si>
    <t>Uffikon</t>
  </si>
  <si>
    <t>Burtolf Roger, Rösslihof</t>
  </si>
  <si>
    <t>k.k.</t>
  </si>
  <si>
    <t>k.k</t>
  </si>
  <si>
    <t>Sempach</t>
  </si>
  <si>
    <t>Gebr. Gassmann, Neuhof</t>
  </si>
  <si>
    <t>Eschenbach</t>
  </si>
  <si>
    <t>Stocker Xaver, Neuklosterhof</t>
  </si>
  <si>
    <t>Hämikon</t>
  </si>
  <si>
    <t>Wyss Anton, Chilchtel</t>
  </si>
  <si>
    <t>.k.k</t>
  </si>
  <si>
    <t>Sursee</t>
  </si>
  <si>
    <t>Mariazell</t>
  </si>
  <si>
    <t>Hohenrain</t>
  </si>
  <si>
    <t>Kommende</t>
  </si>
  <si>
    <t>NW</t>
  </si>
  <si>
    <t>Gasssermix</t>
  </si>
  <si>
    <t>Bieli 1, Ennetmoos</t>
  </si>
  <si>
    <t>668193/200697</t>
  </si>
  <si>
    <t>Naturwiese</t>
  </si>
  <si>
    <t>SG</t>
  </si>
  <si>
    <t>a</t>
  </si>
  <si>
    <t>Gasserfalle</t>
  </si>
  <si>
    <t>Mörschwil</t>
  </si>
  <si>
    <t>b</t>
  </si>
  <si>
    <t>Minikiwi</t>
  </si>
  <si>
    <t>Steinach</t>
  </si>
  <si>
    <t>750954/261731</t>
  </si>
  <si>
    <t>Freistehend, umgeben von Kirschen- und Himbeeranlage</t>
  </si>
  <si>
    <t>Goldach</t>
  </si>
  <si>
    <t>752541/260221</t>
  </si>
  <si>
    <t>kleine Anlage im Siedlungsgebiet, zwischen Kernobst</t>
  </si>
  <si>
    <t>752480/260283</t>
  </si>
  <si>
    <t>kleine Anlage im Siedlungsgebiet, zwischen und Himbeeren</t>
  </si>
  <si>
    <t>c</t>
  </si>
  <si>
    <t>752439/260275</t>
  </si>
  <si>
    <t>kessellage, zwei Seiten Sträucher, eine Seite Obstanlage mit Kern- und Steinobst</t>
  </si>
  <si>
    <t>Thal /SG</t>
  </si>
  <si>
    <t>752283/259467</t>
  </si>
  <si>
    <t>Parzelle streckt sich über Hügel, Falle hängt in der Nähe von Häusern und Scheune</t>
  </si>
  <si>
    <t>752797/259389</t>
  </si>
  <si>
    <t>Freistehend auf Hügel</t>
  </si>
  <si>
    <t>Solothurn</t>
  </si>
  <si>
    <t>Brunnental</t>
  </si>
  <si>
    <t>Ziegler, Obstanlage</t>
  </si>
  <si>
    <t>602 432 / 215 197</t>
  </si>
  <si>
    <t>Kirschen, Beeren</t>
  </si>
  <si>
    <t>Dorf, Waldrand, Streuobst</t>
  </si>
  <si>
    <t>Riedholz</t>
  </si>
  <si>
    <t>BZ Wallierhof</t>
  </si>
  <si>
    <t>609 419 / 231 502</t>
  </si>
  <si>
    <t>Schulgarten, Obstanlage</t>
  </si>
  <si>
    <t>75281/ 259300</t>
  </si>
  <si>
    <t>Freistehend auf Hügel unterhalb Siedlung</t>
  </si>
  <si>
    <t>Metzerlen</t>
  </si>
  <si>
    <t>Meier, Obstanlage</t>
  </si>
  <si>
    <t>602 852 / 257 676</t>
  </si>
  <si>
    <t>Stüsslingen</t>
  </si>
  <si>
    <t>Erni, Obstanlage</t>
  </si>
  <si>
    <t>640 073 / 248 562</t>
  </si>
  <si>
    <t>Kirschen, Zwetschgen</t>
  </si>
  <si>
    <t>Dorf, Streuobst</t>
  </si>
  <si>
    <t>d</t>
  </si>
  <si>
    <t>Berneck</t>
  </si>
  <si>
    <t>764540/255604</t>
  </si>
  <si>
    <t>Rebberg neben Kirschenanlage</t>
  </si>
  <si>
    <t>764640/255633</t>
  </si>
  <si>
    <t>Garten angrenzend an Rebberg</t>
  </si>
  <si>
    <t>764667/255633</t>
  </si>
  <si>
    <t>Sträucher</t>
  </si>
  <si>
    <t>obere Abgrenzung des Rebberges, wildwachsend, Sträucher</t>
  </si>
  <si>
    <t>764519/254480</t>
  </si>
  <si>
    <t>Schmaler Rebberg, windgeschützt, sehr viele Insekten</t>
  </si>
  <si>
    <t>764570/254498</t>
  </si>
  <si>
    <t>Sträucher oberhalb vom Rebberg (Holunder, wilde Kirschen)</t>
  </si>
  <si>
    <t>TG</t>
  </si>
  <si>
    <t>Gasser</t>
  </si>
  <si>
    <t>Berg</t>
  </si>
  <si>
    <t>Kehlhofstrasse 7</t>
  </si>
  <si>
    <t>Gebüsch und Beeren</t>
  </si>
  <si>
    <t>Mammern</t>
  </si>
  <si>
    <t>Hauptstrasse 15</t>
  </si>
  <si>
    <t>Johannisbeeren</t>
  </si>
  <si>
    <t>Wald und Steinobst</t>
  </si>
  <si>
    <t>Sevelen</t>
  </si>
  <si>
    <t>755910/ 220523</t>
  </si>
  <si>
    <t>freistehende Anlage, Netz als Windschutz, sehr dem Föhn ausgesetzt</t>
  </si>
  <si>
    <t>Ramsen</t>
  </si>
  <si>
    <t>Wilen 14</t>
  </si>
  <si>
    <t>Kesswil</t>
  </si>
  <si>
    <t>Dozwilerstrasse 46</t>
  </si>
  <si>
    <t>Wald und Beeren</t>
  </si>
  <si>
    <t>Weite</t>
  </si>
  <si>
    <t>757205/217755</t>
  </si>
  <si>
    <t>Kirschenhochstamm in der Nähe einer Kirschenanlage, windgeschützte Lage, windschutzstreifen</t>
  </si>
  <si>
    <t>TI</t>
  </si>
  <si>
    <t>Novazzano</t>
  </si>
  <si>
    <t>Güttingen</t>
  </si>
  <si>
    <t>Mattenhofstrasse</t>
  </si>
  <si>
    <t>Cerises</t>
  </si>
  <si>
    <t>Erdbeeren und Kirschen</t>
  </si>
  <si>
    <t>Anlage umgeben von Kirschenhochstämmen und Windschutzstreifen</t>
  </si>
  <si>
    <t>GAsser</t>
  </si>
  <si>
    <t>Davesco</t>
  </si>
  <si>
    <t>Erdbeeren und Himbeeren</t>
  </si>
  <si>
    <t>Pêches</t>
  </si>
  <si>
    <t>Azmoos</t>
  </si>
  <si>
    <t>754699/216698</t>
  </si>
  <si>
    <t>kleiner Rebberg, unterhalb Siedlung, oberhalb Sträucher</t>
  </si>
  <si>
    <t>Sant'Antonino</t>
  </si>
  <si>
    <t>754683/216731</t>
  </si>
  <si>
    <t>Maggia</t>
  </si>
  <si>
    <t>Sträucher, oberhalb Rebberg</t>
  </si>
  <si>
    <t>Sargans</t>
  </si>
  <si>
    <t>752609/213480</t>
  </si>
  <si>
    <t>Sträucher umgeben ovn Reben</t>
  </si>
  <si>
    <t>Malvaglia</t>
  </si>
  <si>
    <t>Bad Ragaz</t>
  </si>
  <si>
    <t>Thal</t>
  </si>
  <si>
    <t>Wienacht</t>
  </si>
  <si>
    <t>Salez</t>
  </si>
  <si>
    <t>753351/234482</t>
  </si>
  <si>
    <t>Rebberg grenzt im oberen Bereich an Wald</t>
  </si>
  <si>
    <t>753484/234485</t>
  </si>
  <si>
    <t>Holunder am Waldrand</t>
  </si>
  <si>
    <t>Jona</t>
  </si>
  <si>
    <t>706461/230674</t>
  </si>
  <si>
    <t>Seelage rundrum Obstanlage, recht freistehend</t>
  </si>
  <si>
    <t>Wagen/SG</t>
  </si>
  <si>
    <t>708980 /231660</t>
  </si>
  <si>
    <t>freistehende Anlage, rundrum Wiese, unterhalb Wald, oberhalb Autobahn</t>
  </si>
  <si>
    <t>708624/231501</t>
  </si>
  <si>
    <t>freistehende Anlage</t>
  </si>
  <si>
    <t>Gommiswald</t>
  </si>
  <si>
    <t>Uznach</t>
  </si>
  <si>
    <t>ACW-Falle</t>
  </si>
  <si>
    <t>e</t>
  </si>
  <si>
    <t>Schmerikon</t>
  </si>
  <si>
    <t>Riga</t>
  </si>
  <si>
    <t>Etoy</t>
  </si>
  <si>
    <t>chemin de la Brotte, 1163 Etoy</t>
  </si>
  <si>
    <t>521'113.8, 149'247.0</t>
  </si>
  <si>
    <t>cerise</t>
  </si>
  <si>
    <t>poires, pommes</t>
  </si>
  <si>
    <t>-</t>
  </si>
  <si>
    <t>Denges</t>
  </si>
  <si>
    <t>ZI Tresi 9
 1028 Préverenges</t>
  </si>
  <si>
    <t>530'445.7, 152'972.9</t>
  </si>
  <si>
    <t>haies</t>
  </si>
  <si>
    <t>framboise ( à 150m), légumes</t>
  </si>
  <si>
    <t>Morges</t>
  </si>
  <si>
    <t>Av. de Marcelin 29</t>
  </si>
  <si>
    <t>Mure</t>
  </si>
  <si>
    <t>groseilles, raisin de table, bosquet</t>
  </si>
  <si>
    <t>Pomy</t>
  </si>
  <si>
    <t>Route de Cronay 17</t>
  </si>
  <si>
    <t>petits fruits, légumes, pruneaux</t>
  </si>
  <si>
    <t>Agroscope</t>
  </si>
  <si>
    <t>Gland</t>
  </si>
  <si>
    <t>La Lignière</t>
  </si>
  <si>
    <t>511'070, 142260</t>
  </si>
  <si>
    <t>Raisin</t>
  </si>
  <si>
    <t>511'140, 142'340</t>
  </si>
  <si>
    <t>Cerise</t>
  </si>
  <si>
    <t>raisin, haie</t>
  </si>
  <si>
    <t>511'010,142'400</t>
  </si>
  <si>
    <t>framboise, murs</t>
  </si>
  <si>
    <t>haie, pruneaux, pommes</t>
  </si>
  <si>
    <t>INTERREG Regionen Bodensee: Baden-Württemberg (D)</t>
  </si>
  <si>
    <t>Gebiet</t>
  </si>
  <si>
    <t>VS</t>
  </si>
  <si>
    <t>Martigny</t>
  </si>
  <si>
    <t>Dranse</t>
  </si>
  <si>
    <t>571300 / 107450</t>
  </si>
  <si>
    <t>Haie</t>
  </si>
  <si>
    <t>Lucciarini Bernard</t>
  </si>
  <si>
    <t>571775 / 106800</t>
  </si>
  <si>
    <t>Abricotiers</t>
  </si>
  <si>
    <t>Saxon</t>
  </si>
  <si>
    <t>Milhit Valéry</t>
  </si>
  <si>
    <t>578750 / 111275</t>
  </si>
  <si>
    <t>Fraisiers</t>
  </si>
  <si>
    <t>Haie-poiriers</t>
  </si>
  <si>
    <t>Haie, vigne, fraisiers</t>
  </si>
  <si>
    <t>Poiriers</t>
  </si>
  <si>
    <t>Riddes</t>
  </si>
  <si>
    <t>Dorsaz Philippe</t>
  </si>
  <si>
    <t>/</t>
  </si>
  <si>
    <t>Framboises hors-sol</t>
  </si>
  <si>
    <t>Pommier, fraisiers</t>
  </si>
  <si>
    <t>Sion</t>
  </si>
  <si>
    <t>Domaine SCA</t>
  </si>
  <si>
    <t>590350 / 118550</t>
  </si>
  <si>
    <t>haie-abricotiers</t>
  </si>
  <si>
    <t>590700 / 118000</t>
  </si>
  <si>
    <t>590600 / 118530</t>
  </si>
  <si>
    <t>590670 / 118575</t>
  </si>
  <si>
    <t>Cerisier, abricotiers</t>
  </si>
  <si>
    <t>ZH</t>
  </si>
  <si>
    <t>Nendaz</t>
  </si>
  <si>
    <t>Michellod Bernard</t>
  </si>
  <si>
    <t>590175 / 116300</t>
  </si>
  <si>
    <t>Haie-sureau</t>
  </si>
  <si>
    <t>Monitoringfalle Agroscope</t>
  </si>
  <si>
    <t>Wädenswil</t>
  </si>
  <si>
    <t>230825.9/693845.56</t>
  </si>
  <si>
    <t>Kompost</t>
  </si>
  <si>
    <t>Obstanlage</t>
  </si>
  <si>
    <t>Framboises d'automne</t>
  </si>
  <si>
    <t>Forêt</t>
  </si>
  <si>
    <t>BW</t>
  </si>
  <si>
    <t>T1</t>
  </si>
  <si>
    <t>RW:AE:H2O (1:1:1)</t>
  </si>
  <si>
    <t>Bodensee</t>
  </si>
  <si>
    <t>Kirchberg</t>
  </si>
  <si>
    <t>Kirsche</t>
  </si>
  <si>
    <t>Zwetschge, Rebe, Apfel</t>
  </si>
  <si>
    <t>T2</t>
  </si>
  <si>
    <t>Kippenhausen</t>
  </si>
  <si>
    <t>Zwetschge</t>
  </si>
  <si>
    <t>Kirsche, Rebe, Apfel</t>
  </si>
  <si>
    <t>230704.69/693845.20</t>
  </si>
  <si>
    <t>Lierre, vigne vierge</t>
  </si>
  <si>
    <t>T3/1</t>
  </si>
  <si>
    <t>Reute 1</t>
  </si>
  <si>
    <t>Brombeere</t>
  </si>
  <si>
    <t>Beerenobst, Apfel</t>
  </si>
  <si>
    <t>T3/2</t>
  </si>
  <si>
    <t>Reute GWH 2</t>
  </si>
  <si>
    <t>Erdbeere</t>
  </si>
  <si>
    <t>Benno Huber</t>
  </si>
  <si>
    <t>T4</t>
  </si>
  <si>
    <t>Ittendorf</t>
  </si>
  <si>
    <t>Apfel</t>
  </si>
  <si>
    <t>T5</t>
  </si>
  <si>
    <t>Bermatingen</t>
  </si>
  <si>
    <t>Wildfrucht</t>
  </si>
  <si>
    <t>T6</t>
  </si>
  <si>
    <t>Riedern</t>
  </si>
  <si>
    <t>T7</t>
  </si>
  <si>
    <t>Markdorf 7</t>
  </si>
  <si>
    <t>Himbeere, Streuobst</t>
  </si>
  <si>
    <t>T8</t>
  </si>
  <si>
    <t>Markdorf 8</t>
  </si>
  <si>
    <t>Rebe</t>
  </si>
  <si>
    <t>Wildfrucht, Zwetschge</t>
  </si>
  <si>
    <t>Framboise</t>
  </si>
  <si>
    <t>T9</t>
  </si>
  <si>
    <t>Markdorf 9</t>
  </si>
  <si>
    <t>230294.93/694160.01</t>
  </si>
  <si>
    <t>Waldrand</t>
  </si>
  <si>
    <t>T10</t>
  </si>
  <si>
    <t>Markdorf 10</t>
  </si>
  <si>
    <t>T11</t>
  </si>
  <si>
    <t>Markdorf 11</t>
  </si>
  <si>
    <t>Apfel/Waldrand</t>
  </si>
  <si>
    <t>Wildfrucht, Streuobst</t>
  </si>
  <si>
    <t>T12</t>
  </si>
  <si>
    <t>230450.37/694215.88</t>
  </si>
  <si>
    <t>Wildobst</t>
  </si>
  <si>
    <t>Hundweiler</t>
  </si>
  <si>
    <t>Sauerkirsche</t>
  </si>
  <si>
    <t>Himbeere, Apfel</t>
  </si>
  <si>
    <t>T13</t>
  </si>
  <si>
    <t>Seefelden</t>
  </si>
  <si>
    <t>230352.63/694362.89</t>
  </si>
  <si>
    <t xml:space="preserve">Kirsche </t>
  </si>
  <si>
    <t>Fraises remontantes</t>
  </si>
  <si>
    <t>B1</t>
  </si>
  <si>
    <t>Bo</t>
  </si>
  <si>
    <t>Himbeere (Herbst)</t>
  </si>
  <si>
    <t>B2</t>
  </si>
  <si>
    <t>B3</t>
  </si>
  <si>
    <t>Beerenobst</t>
  </si>
  <si>
    <t>230328.64/694392.81</t>
  </si>
  <si>
    <t>B4</t>
  </si>
  <si>
    <t>Hemmenhofen Netz 1</t>
  </si>
  <si>
    <t>B5</t>
  </si>
  <si>
    <t>Hemmenhofen 2</t>
  </si>
  <si>
    <t>B6</t>
  </si>
  <si>
    <t>230640.06/693058.38</t>
  </si>
  <si>
    <t>Hemmenhofen 3</t>
  </si>
  <si>
    <t xml:space="preserve">VS </t>
  </si>
  <si>
    <t>LA 1</t>
  </si>
  <si>
    <t>Langenargen</t>
  </si>
  <si>
    <t>M1</t>
  </si>
  <si>
    <t>Moos</t>
  </si>
  <si>
    <t>231257.53/693010.09</t>
  </si>
  <si>
    <t>Biobest</t>
  </si>
  <si>
    <t>Stations des fougères</t>
  </si>
  <si>
    <t>Oberhofen</t>
  </si>
  <si>
    <t>N3</t>
  </si>
  <si>
    <t>231170.09/692964.49</t>
  </si>
  <si>
    <t>Institut KOB</t>
  </si>
  <si>
    <t>Mirabelle</t>
  </si>
  <si>
    <t>N21</t>
  </si>
  <si>
    <t>Aprikose</t>
  </si>
  <si>
    <t>231192.2/693805.69</t>
  </si>
  <si>
    <t>Trauben</t>
  </si>
  <si>
    <t>231092.49/693687.59</t>
  </si>
  <si>
    <t>231054.62/693754.08</t>
  </si>
  <si>
    <t>Park</t>
  </si>
  <si>
    <t>13a</t>
  </si>
  <si>
    <t>Monitoringfalle Strickhof</t>
  </si>
  <si>
    <t>Lindau</t>
  </si>
  <si>
    <t>13b</t>
  </si>
  <si>
    <t>13c</t>
  </si>
  <si>
    <t>Obstanlage, Gewächshaus</t>
  </si>
  <si>
    <t>14a</t>
  </si>
  <si>
    <t>Uhwiesen</t>
  </si>
  <si>
    <t>14b</t>
  </si>
  <si>
    <t>Obstanlage/Wald</t>
  </si>
  <si>
    <t>14c</t>
  </si>
  <si>
    <t>14d</t>
  </si>
  <si>
    <t>14e</t>
  </si>
  <si>
    <t>Efeu am Waldrand</t>
  </si>
  <si>
    <t>INTERREG Regionen Bodensee: Vorarlberg (A)</t>
  </si>
  <si>
    <t>Vorarlberg</t>
  </si>
  <si>
    <t>H</t>
  </si>
  <si>
    <t>PET 1,5l, grün</t>
  </si>
  <si>
    <t>Apfelessig 5% pur</t>
  </si>
  <si>
    <t>Bregenz</t>
  </si>
  <si>
    <t>Herbsthimbeeren</t>
  </si>
  <si>
    <t>Hausgarten</t>
  </si>
  <si>
    <t>Remarques JANVIER</t>
  </si>
  <si>
    <t>Remarques FEVRIER</t>
  </si>
  <si>
    <t>Remarques MARS</t>
  </si>
  <si>
    <t>Remarques AVRIL</t>
  </si>
  <si>
    <t>Remarques MAI</t>
  </si>
  <si>
    <t>Remarques JUIN</t>
  </si>
  <si>
    <t>Remarques JUILLET</t>
  </si>
  <si>
    <t>Remarques AOUT</t>
  </si>
  <si>
    <t>Remarques SEPTEMBRE</t>
  </si>
  <si>
    <t>Remarques OCTOBRE</t>
  </si>
  <si>
    <t>Remarques NOVEMBRE</t>
  </si>
  <si>
    <t>Remarques DECEMBRE</t>
  </si>
  <si>
    <t>Bemerkungen JANUAR</t>
  </si>
  <si>
    <t>Bemerkungen FEBRUAR</t>
  </si>
  <si>
    <t>Bemerkungen MARZ</t>
  </si>
  <si>
    <t>Bemerkungen APRIL</t>
  </si>
  <si>
    <t>Bemerkungen MAI</t>
  </si>
  <si>
    <t>Bemerkungen JUNI</t>
  </si>
  <si>
    <t>Bemerkungen JULI</t>
  </si>
  <si>
    <t>Bemerkungen AUGUST</t>
  </si>
  <si>
    <t>Bemerkungen SEPTEMBER</t>
  </si>
  <si>
    <t>Bemerkungen OKTOBER</t>
  </si>
  <si>
    <t>Bemerkungen NOVEMBER</t>
  </si>
  <si>
    <t>Bemerkungen DEZEMBER</t>
  </si>
  <si>
    <t>AR</t>
  </si>
  <si>
    <t>GL</t>
  </si>
  <si>
    <t>NE</t>
  </si>
  <si>
    <t>OW</t>
  </si>
  <si>
    <t>SO</t>
  </si>
  <si>
    <t>SZ</t>
  </si>
  <si>
    <t>SH</t>
  </si>
  <si>
    <t>UR</t>
  </si>
  <si>
    <t>VD</t>
  </si>
  <si>
    <t>ZG</t>
  </si>
  <si>
    <t>Interreg Region Bodensee</t>
  </si>
  <si>
    <t>D_Bayern-Lindau</t>
  </si>
  <si>
    <t>D_Baden-Württemberg</t>
  </si>
  <si>
    <t>A_Vorarlberg</t>
  </si>
  <si>
    <t>total</t>
  </si>
  <si>
    <t>Nbre de pièges</t>
  </si>
  <si>
    <t>division</t>
  </si>
  <si>
    <t>Vbg (A)</t>
  </si>
  <si>
    <t>TOTAL</t>
  </si>
  <si>
    <t>BW (D)</t>
  </si>
  <si>
    <t>komplett eingenetzte Anlage</t>
  </si>
  <si>
    <t>Total</t>
  </si>
  <si>
    <t>petit synthese</t>
  </si>
  <si>
    <t>semaine</t>
  </si>
  <si>
    <t>captures</t>
  </si>
  <si>
    <t>Totale</t>
  </si>
  <si>
    <t xml:space="preserve"> -</t>
  </si>
  <si>
    <t>Eclepens</t>
  </si>
  <si>
    <t>Buisson</t>
  </si>
  <si>
    <t>framboises, fraises remontantes</t>
  </si>
  <si>
    <t>Eysins</t>
  </si>
  <si>
    <t>Cheseaux-noraz</t>
  </si>
  <si>
    <t>Cerise, villas</t>
  </si>
  <si>
    <t>?</t>
  </si>
  <si>
    <t xml:space="preserve"> </t>
  </si>
  <si>
    <t>sehr hohe Fangzahlen v.a. in Reben und Umgebung</t>
  </si>
  <si>
    <t>einzelne Fänge in Reben und Umgebung</t>
  </si>
  <si>
    <t>Ab Mai werden im nationalen Monitoringnetz jeweils pro Standort 4 Fallen ausgezählt. Am Standort Koppigen eine. Die veröffentlichte Menge ist die Summer der vier Fallen.</t>
  </si>
  <si>
    <t>Region Thunersee bereits zahlreiche Fänge</t>
  </si>
  <si>
    <t>Vereinzelt Beginn Fallenfänge</t>
  </si>
  <si>
    <t>RIGA</t>
  </si>
  <si>
    <t>Schenkon</t>
  </si>
  <si>
    <t>Vaud</t>
  </si>
  <si>
    <t>Poires</t>
  </si>
  <si>
    <t>Cerise,pommes, pêches, abricots</t>
  </si>
  <si>
    <t>T14</t>
  </si>
  <si>
    <t>Ailingen H.</t>
  </si>
  <si>
    <t>T15</t>
  </si>
  <si>
    <t>Alberskirch</t>
  </si>
  <si>
    <t>Sauerkirsche, Streuobst, Wald</t>
  </si>
  <si>
    <t>T16</t>
  </si>
  <si>
    <t>Lottenweiler</t>
  </si>
  <si>
    <t xml:space="preserve">Öhningen GWH1 (umgehängt in KW 21) </t>
  </si>
  <si>
    <t>B2a</t>
  </si>
  <si>
    <t>Öhningen 2 (umgehängt in KW 21)</t>
  </si>
  <si>
    <t>B3a</t>
  </si>
  <si>
    <t>B4a</t>
  </si>
  <si>
    <t>B5a</t>
  </si>
  <si>
    <t>B6a</t>
  </si>
  <si>
    <t>B7</t>
  </si>
  <si>
    <t>Hemmenhofen Netz</t>
  </si>
  <si>
    <t>Himbeere</t>
  </si>
  <si>
    <t>B7a</t>
  </si>
  <si>
    <t>B8</t>
  </si>
  <si>
    <t xml:space="preserve">Hemmenhofen </t>
  </si>
  <si>
    <t>B8a</t>
  </si>
  <si>
    <t>48/50</t>
  </si>
  <si>
    <t xml:space="preserve">Schmalegg/ab KW19 Weingarten </t>
  </si>
  <si>
    <t>Kein Fänge in den Monitoringfallen</t>
  </si>
  <si>
    <t>Die Fangzahlen von 50'000 Tieren auf 2 Fallen wurden aufgeteilt auf die Jahre 2014 und 2015. Für 2015 wurden lediglich 100 männliche und 100 weibliche Tiere für den Monat Januar eingesetzt. Der Rest wurde auf das Jahr 2014 datiert (fiktives Datum: 31.12.2014)</t>
  </si>
  <si>
    <t>Par mois</t>
  </si>
  <si>
    <t>Janvier</t>
  </si>
  <si>
    <t>Fevrier</t>
  </si>
  <si>
    <t>Mars</t>
  </si>
  <si>
    <t>Avril</t>
  </si>
  <si>
    <t>Mai</t>
  </si>
  <si>
    <t>Juillet</t>
  </si>
  <si>
    <t>Aout</t>
  </si>
  <si>
    <t>Septembre</t>
  </si>
  <si>
    <t>Octobre</t>
  </si>
  <si>
    <t>Novembre</t>
  </si>
  <si>
    <t>Juin</t>
  </si>
  <si>
    <t>Decembre</t>
  </si>
  <si>
    <t>Pièges (moyenne)</t>
  </si>
  <si>
    <t>Captures tot.</t>
  </si>
  <si>
    <t>Nbre Pièges</t>
  </si>
  <si>
    <t>HH16</t>
  </si>
  <si>
    <t>HH7-10</t>
  </si>
  <si>
    <t>am Bach</t>
  </si>
  <si>
    <t>Himbeeren ausserhalb Netz</t>
  </si>
  <si>
    <t>H1</t>
  </si>
  <si>
    <t>EZ</t>
  </si>
  <si>
    <t>G1</t>
  </si>
  <si>
    <t>GH</t>
  </si>
  <si>
    <t>Erdbeeren Gewächshaus</t>
  </si>
  <si>
    <t xml:space="preserve">Weinreben </t>
  </si>
  <si>
    <t>Gaißau</t>
  </si>
  <si>
    <t>Lustenau</t>
  </si>
  <si>
    <t>Zwetschken/Kirschen</t>
  </si>
  <si>
    <t>Koblach</t>
  </si>
  <si>
    <t>Satteins</t>
  </si>
  <si>
    <t>s. 1</t>
  </si>
  <si>
    <t>s. 2</t>
  </si>
  <si>
    <t>s. 3</t>
  </si>
  <si>
    <t>s. 4</t>
  </si>
  <si>
    <t>s. 5</t>
  </si>
  <si>
    <t>s. 6</t>
  </si>
  <si>
    <t>s. 7</t>
  </si>
  <si>
    <t>s. 8</t>
  </si>
  <si>
    <t>s. 9</t>
  </si>
  <si>
    <t>s. 10</t>
  </si>
  <si>
    <t>s. 11</t>
  </si>
  <si>
    <t>s. 12</t>
  </si>
  <si>
    <t>s. 13</t>
  </si>
  <si>
    <t>s. 14</t>
  </si>
  <si>
    <t>s. 15</t>
  </si>
  <si>
    <t>s. 16</t>
  </si>
  <si>
    <t>s. 17</t>
  </si>
  <si>
    <t>s. 18</t>
  </si>
  <si>
    <t>s. 19</t>
  </si>
  <si>
    <t>s. 20</t>
  </si>
  <si>
    <t>s. 21</t>
  </si>
  <si>
    <t>s. 22</t>
  </si>
  <si>
    <t>s. 23</t>
  </si>
  <si>
    <t>s. 24</t>
  </si>
  <si>
    <t>s. 25</t>
  </si>
  <si>
    <t>s. 26</t>
  </si>
  <si>
    <t>s. 27</t>
  </si>
  <si>
    <t>s. 28</t>
  </si>
  <si>
    <t>s. 29</t>
  </si>
  <si>
    <t>s. 30</t>
  </si>
  <si>
    <t>s. 31</t>
  </si>
  <si>
    <t>s. 32</t>
  </si>
  <si>
    <t>s. 33</t>
  </si>
  <si>
    <t>s. 34</t>
  </si>
  <si>
    <t>s. 35</t>
  </si>
  <si>
    <t>s. 36</t>
  </si>
  <si>
    <t>s. 37</t>
  </si>
  <si>
    <t>s. 38</t>
  </si>
  <si>
    <t>s. 39</t>
  </si>
  <si>
    <t>s. 40</t>
  </si>
  <si>
    <t>s. 41</t>
  </si>
  <si>
    <t>s. 42</t>
  </si>
  <si>
    <t>s. 43</t>
  </si>
  <si>
    <t>s. 44</t>
  </si>
  <si>
    <t>s. 45</t>
  </si>
  <si>
    <t>s. 46</t>
  </si>
  <si>
    <t>s. 47</t>
  </si>
  <si>
    <t>s. 48</t>
  </si>
  <si>
    <t>s. 49</t>
  </si>
  <si>
    <t>s. 50</t>
  </si>
  <si>
    <t>s. 51</t>
  </si>
  <si>
    <t>s. 52</t>
  </si>
  <si>
    <t>Février</t>
  </si>
  <si>
    <t>Août</t>
  </si>
  <si>
    <t>Décembre</t>
  </si>
  <si>
    <t>captures tot.</t>
  </si>
  <si>
    <t>Captures par piège</t>
  </si>
  <si>
    <t>   0</t>
  </si>
  <si>
    <t>H7</t>
  </si>
  <si>
    <t>FR3</t>
  </si>
  <si>
    <t>par 100 pièges</t>
  </si>
  <si>
    <t>Wiese, Wald</t>
  </si>
  <si>
    <t>Herisau</t>
  </si>
  <si>
    <t>741581/250961</t>
  </si>
  <si>
    <t xml:space="preserve">Wiese </t>
  </si>
  <si>
    <t>741681/251017</t>
  </si>
  <si>
    <t>Wiese</t>
  </si>
  <si>
    <t>Heiden</t>
  </si>
  <si>
    <t>758092/257761</t>
  </si>
  <si>
    <t>758135/257660</t>
  </si>
  <si>
    <t>janvier</t>
  </si>
  <si>
    <t>février</t>
  </si>
  <si>
    <t>mars</t>
  </si>
  <si>
    <t>avril</t>
  </si>
  <si>
    <t>mai</t>
  </si>
  <si>
    <t>juin</t>
  </si>
  <si>
    <t>juillet</t>
  </si>
  <si>
    <t>aout</t>
  </si>
  <si>
    <t>septembre</t>
  </si>
  <si>
    <t>octobre</t>
  </si>
  <si>
    <t>novembre</t>
  </si>
  <si>
    <t>décembre</t>
  </si>
  <si>
    <t>Pruneaux</t>
  </si>
  <si>
    <t>Cerises, Vignes, Jardin</t>
  </si>
  <si>
    <t>Start</t>
  </si>
  <si>
    <t>abgebaut</t>
  </si>
  <si>
    <t>oben</t>
  </si>
  <si>
    <t>unten</t>
  </si>
  <si>
    <t>Dornbirn</t>
  </si>
  <si>
    <t>Zwetschken</t>
  </si>
  <si>
    <t xml:space="preserve">Zwetschken </t>
  </si>
  <si>
    <t>A3</t>
  </si>
  <si>
    <t>HD1</t>
  </si>
  <si>
    <t>HD1 Kalkbehandlung</t>
  </si>
  <si>
    <t>ES</t>
  </si>
  <si>
    <t>C1</t>
  </si>
  <si>
    <t>Brosse</t>
  </si>
  <si>
    <t>SOUCIEU EN JARREST</t>
  </si>
  <si>
    <t>Framboises</t>
  </si>
  <si>
    <t>haie extérieur</t>
  </si>
  <si>
    <t>Lyon</t>
  </si>
  <si>
    <t>Fraises, maïs</t>
  </si>
  <si>
    <t>C2</t>
  </si>
  <si>
    <t>C3</t>
  </si>
  <si>
    <t>C5</t>
  </si>
  <si>
    <t>Tunnel 28 sous INSECT PROOF</t>
  </si>
  <si>
    <t>GREZIEU LE MARCHE</t>
  </si>
  <si>
    <t>Gaec des champs</t>
  </si>
  <si>
    <t>Framboises rem.</t>
  </si>
  <si>
    <t>Haie1</t>
  </si>
  <si>
    <t>Haie2</t>
  </si>
  <si>
    <t>coteaux</t>
  </si>
  <si>
    <t>monts</t>
  </si>
  <si>
    <t>THURINS</t>
  </si>
  <si>
    <t>Gaec soly</t>
  </si>
  <si>
    <t>mûres</t>
  </si>
  <si>
    <t>framboises rem.</t>
  </si>
  <si>
    <t>framboises non rem.</t>
  </si>
  <si>
    <t>cerises</t>
  </si>
  <si>
    <t>MESSIMY</t>
  </si>
  <si>
    <t>ST. LAURENT D'AGNY</t>
  </si>
  <si>
    <t>BRIGNAIS</t>
  </si>
  <si>
    <t>ST. JULIEN SUR BIBOST</t>
  </si>
  <si>
    <t>LONGESSAIGNE</t>
  </si>
  <si>
    <t>Gaec guillermin</t>
  </si>
  <si>
    <t>Gaec blanc frères</t>
  </si>
  <si>
    <t>Earl croisettes</t>
  </si>
  <si>
    <t>Earl gerle</t>
  </si>
  <si>
    <t>Garin Y</t>
  </si>
  <si>
    <t>Chirat  P.-Y.</t>
  </si>
  <si>
    <t>Boinon</t>
  </si>
  <si>
    <t>myrtilles</t>
  </si>
  <si>
    <t>cerise haut</t>
  </si>
  <si>
    <t>cerise bas</t>
  </si>
  <si>
    <t>cerise staccato</t>
  </si>
  <si>
    <t>cerise combant</t>
  </si>
  <si>
    <t>cerise bicolore aqueduc</t>
  </si>
  <si>
    <t>cerise tardive S. Heart</t>
  </si>
  <si>
    <t>ceriser</t>
  </si>
  <si>
    <t>haie</t>
  </si>
  <si>
    <t>haie chene</t>
  </si>
  <si>
    <t>haie pin</t>
  </si>
  <si>
    <t>sicoli (F)</t>
  </si>
  <si>
    <t>Montherod</t>
  </si>
  <si>
    <t>Aronia</t>
  </si>
  <si>
    <t>Poires, cerisiers ht, prairie</t>
  </si>
  <si>
    <t>CHATELUS</t>
  </si>
  <si>
    <t>Bruyere P</t>
  </si>
  <si>
    <t>ANCY</t>
  </si>
  <si>
    <t>Gaec des cerisiers</t>
  </si>
  <si>
    <t>LOIRE SUR RHONE</t>
  </si>
  <si>
    <t>MORNANT</t>
  </si>
  <si>
    <t>ST CLEMENT LES PLACES</t>
  </si>
  <si>
    <t>Perrin Bruno</t>
  </si>
  <si>
    <t>abricot</t>
  </si>
  <si>
    <t>Earl saveurs</t>
  </si>
  <si>
    <t>prune/mirabelle</t>
  </si>
  <si>
    <t>haie bas</t>
  </si>
  <si>
    <t>Ronzon</t>
  </si>
  <si>
    <t>prunier</t>
  </si>
  <si>
    <t>chene</t>
  </si>
  <si>
    <t>HH15</t>
  </si>
  <si>
    <t>2. Tunnel</t>
  </si>
  <si>
    <t>HH7-10.2</t>
  </si>
  <si>
    <t>Himbeeren innerhalb Netz</t>
  </si>
  <si>
    <t>H8</t>
  </si>
  <si>
    <t>H9</t>
  </si>
  <si>
    <t>FR1</t>
  </si>
  <si>
    <t>sehr hohe Fänge in den Monitoringfallen</t>
  </si>
  <si>
    <t>einzelne Fänge in den Monitoringfallen</t>
  </si>
  <si>
    <t>Die Fangzahl nehmen wieder  leicht zu. Am 8. Juni in der Gemeinde Eschenbach auf der Sorte Burlat erste Befallsmeldung. 9. Juni Befallsmeldungen an Hochstammbäumen und in den Kulturen bei der Sorte Burlat, Eralys, Alfa und Magda in Weggis, Rain, Sempach und Eich. </t>
  </si>
  <si>
    <t>Die Fallenfänge nehmen weiter zu. Am 3. Juli erste Befallsmeldungen bei Kordia.  </t>
  </si>
  <si>
    <t>Fallenfänge nehmen vor allem in den Kirschen zu</t>
  </si>
  <si>
    <t>Depuis avril 4 sites d'obesrvation: Attalens, Chésopelloz, Delley, Cheyres</t>
  </si>
  <si>
    <t>1er juin Cheyres: dégât dans culture de cerise précoce Burlat: contrôlé 25 fruits, 1 cerise avec 2 ouefs. 10 juin dégâts 50% fruits atteints cerises précoces non récoltées (H-tige)</t>
  </si>
  <si>
    <t>Attalens: premiers dégâts sur fraises, en dernière semaine de récolte. Dans une culture il reste beaucoup de fruits abîmés, trop mûrs!
Infections massivves sur fin de récolte de cerises Kordia!</t>
  </si>
  <si>
    <t xml:space="preserve">einzelne Fänge in Reben und Umgebung </t>
  </si>
  <si>
    <t>erste vereinzelte Fänge in Obstkulturen, bisher keine Schäden</t>
  </si>
  <si>
    <t>niedrige Fallenfänge aber Befall in Hochstammkirschen</t>
  </si>
  <si>
    <t>Vereinzelte Fänge, Befallsmeldungen aus der Region Dornach</t>
  </si>
  <si>
    <t>Befall vor allem in reifen Hochstammkirschen</t>
  </si>
  <si>
    <t>Höchst</t>
  </si>
  <si>
    <t>Weinreben blau</t>
  </si>
  <si>
    <t>GE-UFL</t>
  </si>
  <si>
    <t>RIga</t>
  </si>
  <si>
    <t>Meyrin</t>
  </si>
  <si>
    <t>Stalder</t>
  </si>
  <si>
    <t>Mures et Framboises</t>
  </si>
  <si>
    <t>Kaufmann Pius, Zopfenberg, 6214 Schenkon; Ausserhalb Netz</t>
  </si>
  <si>
    <t>Kaufmann Pius, Zopfenberg, 6214 Schenkon; Innerhalb Netz</t>
  </si>
  <si>
    <t>Auszählung nur der Männchen</t>
  </si>
  <si>
    <t>Châteauneuf</t>
  </si>
  <si>
    <t>office arbo</t>
  </si>
  <si>
    <t>pommiers</t>
  </si>
  <si>
    <t>Fraises/framboises</t>
  </si>
  <si>
    <t>Fully</t>
  </si>
  <si>
    <t>Carron Raphaël</t>
  </si>
  <si>
    <t>cerisier</t>
  </si>
  <si>
    <t>pp</t>
  </si>
  <si>
    <t>Blauburgunder-Rebberg</t>
  </si>
  <si>
    <t>Kiwi</t>
  </si>
  <si>
    <t>Weiden</t>
  </si>
  <si>
    <t>   -</t>
  </si>
  <si>
    <t>Delley: dégâts sur mûres, 80% de fruits avec pontes fraîches (11.08)</t>
  </si>
  <si>
    <t>Die Fangzahlen in den Monitoringfall sind in der letzten Woche stark angestiegen. Am 1. September erste Befallsmeldung mit Fruchtschäden bei Herbsthimbeeren (Himbotop). </t>
  </si>
  <si>
    <t>Très faible vol</t>
  </si>
  <si>
    <t>Neuchâtel</t>
  </si>
  <si>
    <t>Auvernier</t>
  </si>
  <si>
    <t>557611.203038</t>
  </si>
  <si>
    <t>vigne, villas</t>
  </si>
  <si>
    <t>Bevaix</t>
  </si>
  <si>
    <t>552286.198323</t>
  </si>
  <si>
    <t>Cressier</t>
  </si>
  <si>
    <t>568701.210534</t>
  </si>
  <si>
    <t>vigne, cultures</t>
  </si>
  <si>
    <t>Beringen/Löhningen</t>
  </si>
  <si>
    <t>683930 / 284223</t>
  </si>
  <si>
    <t>Dornfelder</t>
  </si>
  <si>
    <t>684403 / 283981</t>
  </si>
  <si>
    <t>Blauburgunder</t>
  </si>
  <si>
    <t>Buchberg</t>
  </si>
  <si>
    <t>683691 / 269178</t>
  </si>
  <si>
    <t>Cabernet Soyhières</t>
  </si>
  <si>
    <t>683825 / 269228</t>
  </si>
  <si>
    <t>Gächlingen</t>
  </si>
  <si>
    <t>678704 / 284231</t>
  </si>
  <si>
    <t>Hallau</t>
  </si>
  <si>
    <t>675951 / 283636</t>
  </si>
  <si>
    <t>Cabernet Dorsa</t>
  </si>
  <si>
    <t>676246 / 283954</t>
  </si>
  <si>
    <t>Schaffhausen</t>
  </si>
  <si>
    <t>691623 / 282759</t>
  </si>
  <si>
    <t>691467 / 282812</t>
  </si>
  <si>
    <t>Stein am Rhein</t>
  </si>
  <si>
    <t>2705238/1281213</t>
  </si>
  <si>
    <t>2705341/1281136</t>
  </si>
  <si>
    <t>Trasadingen</t>
  </si>
  <si>
    <t>674651 / 280855</t>
  </si>
  <si>
    <t>Regent</t>
  </si>
  <si>
    <t>674161 / 280579</t>
  </si>
  <si>
    <t>Wilchingen/Osterfingen</t>
  </si>
  <si>
    <t>678026/279688</t>
  </si>
  <si>
    <t>677974/279583</t>
  </si>
  <si>
    <t>Müller</t>
  </si>
  <si>
    <t>Ermatingen-Salenstein</t>
  </si>
  <si>
    <t>2722302/1281246</t>
  </si>
  <si>
    <t>2721604/1281383</t>
  </si>
  <si>
    <t>Schlattingen</t>
  </si>
  <si>
    <t>700079 / 280629</t>
  </si>
  <si>
    <t>700264 / 280485</t>
  </si>
  <si>
    <t>Uesslingen</t>
  </si>
  <si>
    <t>2704152 / 1271393</t>
  </si>
  <si>
    <t>2703975 / 1271302</t>
  </si>
  <si>
    <t>Weinfelden</t>
  </si>
  <si>
    <t>2724952 / 1271113</t>
  </si>
  <si>
    <t>Garanoir</t>
  </si>
  <si>
    <t>725012 / 271052</t>
  </si>
  <si>
    <t>Wülflingen</t>
  </si>
  <si>
    <t>Rebe: Blauburgunder</t>
  </si>
  <si>
    <t>Reben, Siedlung</t>
  </si>
  <si>
    <t>Wiesendangen</t>
  </si>
  <si>
    <t>Reben, Wald</t>
  </si>
  <si>
    <t>Waltalingen</t>
  </si>
  <si>
    <t>Rudolfingen</t>
  </si>
  <si>
    <t>Reben, Wald, Siedlung</t>
  </si>
  <si>
    <t>Flurlingen</t>
  </si>
  <si>
    <t>Wil</t>
  </si>
  <si>
    <t>Weiningen</t>
  </si>
  <si>
    <t>Kirschen innen süd</t>
  </si>
  <si>
    <t>Kirschen aussen süd</t>
  </si>
  <si>
    <t>13d</t>
  </si>
  <si>
    <t>Kirschen innen nord</t>
  </si>
  <si>
    <t>13e</t>
  </si>
  <si>
    <t>Kirschen aussen nord</t>
  </si>
  <si>
    <t>13f</t>
  </si>
  <si>
    <t>Himbeeren Tanne</t>
  </si>
  <si>
    <t>13g</t>
  </si>
  <si>
    <t>Himbeeren unter Netz vorne</t>
  </si>
  <si>
    <t>13h</t>
  </si>
  <si>
    <t>Himbeeren unter Netz  mitte</t>
  </si>
  <si>
    <t>13i</t>
  </si>
  <si>
    <t>Himbeeren unter Netz hinten</t>
  </si>
  <si>
    <t>Wald oberhalb Kirschenanlage</t>
  </si>
  <si>
    <t>Kirschen unter Netz</t>
  </si>
  <si>
    <t>14f</t>
  </si>
  <si>
    <t>14g</t>
  </si>
  <si>
    <t>Weichseln</t>
  </si>
  <si>
    <t>Ackerland, Obstanlage</t>
  </si>
  <si>
    <t>Ackerland, Obstanlage, Siedlung</t>
  </si>
  <si>
    <t>abgehängt</t>
  </si>
  <si>
    <t>614429/181095</t>
  </si>
  <si>
    <t>Obstbäume</t>
  </si>
  <si>
    <t>575561/214035</t>
  </si>
  <si>
    <t>Reben, Dornfelder</t>
  </si>
  <si>
    <t>573756/210372</t>
  </si>
  <si>
    <t xml:space="preserve">Schafis </t>
  </si>
  <si>
    <t>575860/214135</t>
  </si>
  <si>
    <t>Gampelen</t>
  </si>
  <si>
    <t>Schaleberg</t>
  </si>
  <si>
    <t>571397/207262</t>
  </si>
  <si>
    <t>Reben, Gamaret</t>
  </si>
  <si>
    <t>621726/262338</t>
  </si>
  <si>
    <t>626544/254140</t>
  </si>
  <si>
    <t>2617312/1270153</t>
  </si>
  <si>
    <t>Weiler Zoll im Schlipf</t>
  </si>
  <si>
    <t>2615508/1271495</t>
  </si>
  <si>
    <t>Lully</t>
  </si>
  <si>
    <t>Freistehende Obstanlage</t>
  </si>
  <si>
    <t>VAUD</t>
  </si>
  <si>
    <t xml:space="preserve">   -   </t>
  </si>
  <si>
    <t>Cerises (Besse 2)</t>
  </si>
  <si>
    <t>Cerises (Besse 1)</t>
  </si>
  <si>
    <t>29a</t>
  </si>
  <si>
    <t>Stations des fougères (s)</t>
  </si>
  <si>
    <t>29b</t>
  </si>
  <si>
    <t>29c</t>
  </si>
  <si>
    <t>29d</t>
  </si>
  <si>
    <t>Stations des fougères (n)</t>
  </si>
  <si>
    <t>29e</t>
  </si>
  <si>
    <t>29f</t>
  </si>
  <si>
    <t>A1</t>
  </si>
  <si>
    <t>Monitoringfalle Reben Wädenswil</t>
  </si>
  <si>
    <t>A2</t>
  </si>
  <si>
    <t>D1</t>
  </si>
  <si>
    <t>D2</t>
  </si>
  <si>
    <t>E1</t>
  </si>
  <si>
    <t>E2</t>
  </si>
  <si>
    <t>F1</t>
  </si>
  <si>
    <t>F2</t>
  </si>
  <si>
    <t>G2</t>
  </si>
  <si>
    <t>Mara</t>
  </si>
  <si>
    <t>M2</t>
  </si>
  <si>
    <t>R1</t>
  </si>
  <si>
    <t>R2</t>
  </si>
  <si>
    <t>BB1</t>
  </si>
  <si>
    <t>BB2</t>
  </si>
  <si>
    <t>BB3</t>
  </si>
  <si>
    <t>BB4</t>
  </si>
  <si>
    <t>BB5</t>
  </si>
  <si>
    <t>BB6</t>
  </si>
  <si>
    <t>Obstanlagen</t>
  </si>
  <si>
    <t>ME1</t>
  </si>
  <si>
    <t>Merlot</t>
  </si>
  <si>
    <t>ME2</t>
  </si>
  <si>
    <t>Ende</t>
  </si>
  <si>
    <t>    -</t>
  </si>
  <si>
    <t>CHAUSSAN</t>
  </si>
  <si>
    <t>JOOS E</t>
  </si>
  <si>
    <t>BRUYERE P</t>
  </si>
  <si>
    <t>Framboises tunnel Amira</t>
  </si>
  <si>
    <t>mirabelles non récoltées</t>
  </si>
  <si>
    <t>Semaine 47: Changement des pièges: Piège Biobest avec plafond plat échangé par piège Biobest avec plafond rond (nouveau piège Biobest) </t>
  </si>
  <si>
    <t>Biobest rond</t>
  </si>
  <si>
    <t>Cerisier haut-tige</t>
  </si>
  <si>
    <t>fini</t>
  </si>
  <si>
    <t>Mise en place</t>
  </si>
  <si>
    <t>Cotone</t>
  </si>
  <si>
    <t>pièges</t>
  </si>
  <si>
    <t>Abschluss</t>
  </si>
  <si>
    <t>manque</t>
  </si>
  <si>
    <t>Vétroz</t>
  </si>
  <si>
    <t>&gt;100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</si>
</sst>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color rgb="FF000000"/>
      <name val="Arial"/>
    </font>
    <font>
      <sz val="11"/>
      <color theme="1"/>
      <name val="Arial"/>
      <family val="2"/>
    </font>
    <font>
      <sz val="11"/>
      <color theme="1"/>
      <name val="Calibri"/>
      <family val="2"/>
      <scheme val="minor"/>
    </font>
    <font>
      <b/>
      <sz val="10"/>
      <name val="Arial"/>
      <family val="2"/>
    </font>
    <font>
      <sz val="10"/>
      <name val="Arial"/>
      <family val="2"/>
    </font>
    <font>
      <sz val="10"/>
      <name val="Arial"/>
      <family val="2"/>
    </font>
    <font>
      <sz val="10"/>
      <color rgb="FF000000"/>
      <name val="Arial"/>
      <family val="2"/>
    </font>
    <font>
      <u/>
      <sz val="10"/>
      <color rgb="FF0000FF"/>
      <name val="Arial"/>
      <family val="2"/>
    </font>
    <font>
      <sz val="11"/>
      <name val="Arial"/>
      <family val="2"/>
    </font>
    <font>
      <sz val="8"/>
      <name val="Arial"/>
      <family val="2"/>
    </font>
    <font>
      <sz val="10"/>
      <color rgb="FFFF0000"/>
      <name val="Arial"/>
      <family val="2"/>
    </font>
    <font>
      <sz val="10"/>
      <color rgb="FF000000"/>
      <name val="Arial"/>
      <family val="2"/>
    </font>
    <font>
      <sz val="10"/>
      <name val="Arial"/>
      <family val="2"/>
    </font>
    <font>
      <sz val="11"/>
      <color indexed="8"/>
      <name val="Calibri"/>
      <family val="2"/>
    </font>
    <font>
      <b/>
      <sz val="10"/>
      <color rgb="FF000000"/>
      <name val="Arial"/>
      <family val="2"/>
    </font>
    <font>
      <b/>
      <sz val="10"/>
      <name val="Arial"/>
      <family val="2"/>
    </font>
    <font>
      <sz val="10"/>
      <color rgb="FF363636"/>
      <name val="Arial"/>
      <family val="2"/>
    </font>
    <font>
      <sz val="10"/>
      <color theme="1"/>
      <name val="Arial"/>
      <family val="2"/>
    </font>
    <font>
      <sz val="10"/>
      <name val="Arial"/>
    </font>
    <font>
      <sz val="8"/>
      <name val="Arial"/>
    </font>
    <font>
      <sz val="11"/>
      <name val="Arial"/>
    </font>
    <font>
      <sz val="10"/>
      <color rgb="FF000000"/>
      <name val="Arial"/>
    </font>
    <font>
      <b/>
      <sz val="10"/>
      <name val="Arial"/>
    </font>
    <font>
      <sz val="8"/>
      <color rgb="FF000000"/>
      <name val="Calibri"/>
      <family val="2"/>
      <scheme val="minor"/>
    </font>
    <font>
      <b/>
      <sz val="8"/>
      <name val="Calibri"/>
      <family val="2"/>
      <scheme val="minor"/>
    </font>
    <font>
      <sz val="8"/>
      <name val="Calibri"/>
      <family val="2"/>
      <scheme val="minor"/>
    </font>
    <font>
      <sz val="8"/>
      <color rgb="FF363636"/>
      <name val="Calibri"/>
      <family val="2"/>
      <scheme val="minor"/>
    </font>
    <font>
      <sz val="8"/>
      <color theme="1"/>
      <name val="Calibri"/>
      <family val="2"/>
      <scheme val="minor"/>
    </font>
    <font>
      <u/>
      <sz val="10"/>
      <color rgb="FF0000FF"/>
      <name val="Arial"/>
    </font>
    <font>
      <b/>
      <sz val="24"/>
      <name val="Arial"/>
    </font>
  </fonts>
  <fills count="1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B7B7B7"/>
        <bgColor rgb="FFB7B7B7"/>
      </patternFill>
    </fill>
    <fill>
      <patternFill patternType="solid">
        <fgColor rgb="FFFFFF00"/>
        <bgColor indexed="64"/>
      </patternFill>
    </fill>
    <fill>
      <patternFill patternType="solid">
        <fgColor rgb="FFFFD966"/>
        <bgColor rgb="FFFFD966"/>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theme="5"/>
        <bgColor indexed="64"/>
      </patternFill>
    </fill>
    <fill>
      <patternFill patternType="solid">
        <fgColor rgb="FFFF9900"/>
        <bgColor rgb="FFFF9900"/>
      </patternFill>
    </fill>
    <fill>
      <patternFill patternType="solid">
        <fgColor rgb="FFF7FFF7"/>
        <bgColor rgb="FFF7FFF7"/>
      </patternFill>
    </fill>
    <fill>
      <patternFill patternType="solid">
        <fgColor rgb="FFEAD1DC"/>
        <bgColor rgb="FFEAD1DC"/>
      </patternFill>
    </fill>
  </fills>
  <borders count="27">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0" fontId="12" fillId="0" borderId="0"/>
    <xf numFmtId="0" fontId="2" fillId="0" borderId="0"/>
    <xf numFmtId="0" fontId="17" fillId="0" borderId="0"/>
    <xf numFmtId="0" fontId="4" fillId="0" borderId="0"/>
    <xf numFmtId="0" fontId="1" fillId="0" borderId="0"/>
    <xf numFmtId="0" fontId="21" fillId="0" borderId="0"/>
  </cellStyleXfs>
  <cellXfs count="309">
    <xf numFmtId="0" fontId="0" fillId="0" borderId="0" xfId="0" applyFont="1" applyAlignment="1"/>
    <xf numFmtId="0" fontId="3" fillId="2" borderId="0" xfId="0" applyFont="1" applyFill="1" applyAlignment="1"/>
    <xf numFmtId="0" fontId="3" fillId="2" borderId="0" xfId="0" applyFont="1" applyFill="1" applyAlignment="1"/>
    <xf numFmtId="0" fontId="4" fillId="2" borderId="0" xfId="0" applyFont="1" applyFill="1" applyAlignment="1"/>
    <xf numFmtId="0" fontId="3" fillId="2" borderId="0" xfId="0" applyFont="1" applyFill="1" applyAlignment="1"/>
    <xf numFmtId="0" fontId="4" fillId="2" borderId="0" xfId="0" applyFont="1" applyFill="1" applyAlignment="1">
      <alignment horizontal="center"/>
    </xf>
    <xf numFmtId="0" fontId="4" fillId="2" borderId="0" xfId="0" applyFont="1" applyFill="1" applyAlignment="1"/>
    <xf numFmtId="0" fontId="3" fillId="0" borderId="0" xfId="0" applyFont="1" applyAlignment="1"/>
    <xf numFmtId="0" fontId="3" fillId="0" borderId="0" xfId="0" applyFont="1" applyAlignment="1">
      <alignment horizontal="center"/>
    </xf>
    <xf numFmtId="0" fontId="3" fillId="0" borderId="0" xfId="0" applyFont="1" applyAlignment="1"/>
    <xf numFmtId="0" fontId="4" fillId="0" borderId="0" xfId="0" applyFont="1" applyAlignment="1"/>
    <xf numFmtId="0" fontId="3" fillId="0" borderId="0" xfId="0" applyFont="1" applyAlignment="1"/>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4" fillId="0" borderId="0" xfId="0" applyFont="1" applyAlignment="1"/>
    <xf numFmtId="0" fontId="5" fillId="0" borderId="0" xfId="0" applyFont="1" applyAlignment="1"/>
    <xf numFmtId="0" fontId="7" fillId="0" borderId="0" xfId="0" applyFont="1" applyAlignment="1"/>
    <xf numFmtId="0" fontId="8" fillId="0" borderId="0" xfId="0" applyFont="1" applyAlignment="1">
      <alignment horizontal="center" vertical="top"/>
    </xf>
    <xf numFmtId="0" fontId="8" fillId="0" borderId="0" xfId="0" applyFont="1" applyAlignment="1">
      <alignment horizontal="center"/>
    </xf>
    <xf numFmtId="0" fontId="8" fillId="0" borderId="0" xfId="0" applyFont="1" applyAlignment="1"/>
    <xf numFmtId="0" fontId="4" fillId="0" borderId="4" xfId="0" applyFont="1" applyBorder="1" applyAlignment="1">
      <alignment horizontal="center"/>
    </xf>
    <xf numFmtId="0" fontId="8" fillId="0" borderId="0" xfId="0" applyFont="1" applyAlignment="1">
      <alignment horizontal="center" vertical="top"/>
    </xf>
    <xf numFmtId="0" fontId="8" fillId="0" borderId="0" xfId="0" applyFont="1" applyAlignment="1">
      <alignment horizontal="center"/>
    </xf>
    <xf numFmtId="0" fontId="8" fillId="0" borderId="0" xfId="0" applyFont="1" applyAlignment="1"/>
    <xf numFmtId="0" fontId="8" fillId="0" borderId="0" xfId="0" applyFont="1" applyAlignment="1">
      <alignment vertical="top"/>
    </xf>
    <xf numFmtId="0" fontId="8" fillId="0" borderId="0" xfId="0" applyFont="1" applyAlignment="1">
      <alignment horizontal="center" vertical="top"/>
    </xf>
    <xf numFmtId="0" fontId="9" fillId="0" borderId="0" xfId="0" applyFont="1" applyAlignment="1"/>
    <xf numFmtId="0" fontId="9" fillId="0" borderId="0" xfId="0" applyFont="1"/>
    <xf numFmtId="0" fontId="9" fillId="0" borderId="0" xfId="0" applyFont="1" applyAlignment="1">
      <alignment horizontal="right"/>
    </xf>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xf numFmtId="0" fontId="10" fillId="0" borderId="5" xfId="0" applyFont="1" applyBorder="1" applyAlignment="1"/>
    <xf numFmtId="0" fontId="0" fillId="0" borderId="6" xfId="0" applyFont="1" applyBorder="1" applyAlignment="1"/>
    <xf numFmtId="0" fontId="11" fillId="0" borderId="6" xfId="0" applyFont="1" applyBorder="1" applyAlignment="1"/>
    <xf numFmtId="0" fontId="10" fillId="0" borderId="6" xfId="0" applyFont="1" applyBorder="1" applyAlignment="1">
      <alignment wrapText="1"/>
    </xf>
    <xf numFmtId="0" fontId="11" fillId="0" borderId="6" xfId="0" applyFont="1" applyBorder="1" applyAlignment="1">
      <alignment wrapText="1"/>
    </xf>
    <xf numFmtId="0" fontId="11" fillId="0" borderId="8" xfId="0" applyFont="1" applyBorder="1" applyAlignment="1"/>
    <xf numFmtId="0" fontId="10" fillId="0" borderId="7" xfId="0" applyFont="1" applyBorder="1" applyAlignment="1"/>
    <xf numFmtId="0" fontId="12" fillId="0" borderId="6" xfId="1" applyFont="1" applyBorder="1"/>
    <xf numFmtId="0" fontId="4" fillId="0" borderId="0" xfId="0" applyFont="1" applyAlignment="1"/>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Font="1" applyAlignment="1"/>
    <xf numFmtId="0" fontId="4" fillId="0" borderId="0" xfId="0" applyFont="1" applyAlignment="1"/>
    <xf numFmtId="0" fontId="4" fillId="0" borderId="0" xfId="0" applyFont="1" applyAlignment="1">
      <alignment horizontal="center"/>
    </xf>
    <xf numFmtId="0" fontId="0" fillId="0" borderId="0" xfId="0" applyFont="1" applyAlignment="1"/>
    <xf numFmtId="0" fontId="4" fillId="0" borderId="0" xfId="0" applyFont="1" applyAlignment="1"/>
    <xf numFmtId="0" fontId="5" fillId="0" borderId="0" xfId="0" applyFont="1" applyAlignment="1">
      <alignment horizontal="center"/>
    </xf>
    <xf numFmtId="0" fontId="4" fillId="0" borderId="0" xfId="0" applyFont="1" applyAlignment="1">
      <alignment horizontal="center"/>
    </xf>
    <xf numFmtId="0" fontId="0" fillId="0" borderId="0" xfId="0" applyFont="1" applyAlignment="1"/>
    <xf numFmtId="0" fontId="4" fillId="0" borderId="0" xfId="0" applyFont="1" applyAlignment="1"/>
    <xf numFmtId="0" fontId="14" fillId="8" borderId="0" xfId="0" applyFont="1" applyFill="1" applyAlignment="1"/>
    <xf numFmtId="0" fontId="0" fillId="8" borderId="0" xfId="0" applyFont="1" applyFill="1" applyAlignment="1"/>
    <xf numFmtId="0" fontId="4" fillId="0" borderId="0" xfId="0" applyFont="1" applyAlignment="1">
      <alignment horizontal="center"/>
    </xf>
    <xf numFmtId="0" fontId="0" fillId="0" borderId="0" xfId="0" applyFont="1" applyAlignment="1"/>
    <xf numFmtId="0" fontId="4" fillId="0" borderId="0" xfId="0" applyFont="1" applyAlignment="1"/>
    <xf numFmtId="0" fontId="15" fillId="0" borderId="6" xfId="1" applyFont="1" applyBorder="1"/>
    <xf numFmtId="0" fontId="15" fillId="0" borderId="0" xfId="1" applyFont="1"/>
    <xf numFmtId="0" fontId="16" fillId="0" borderId="6" xfId="0" applyFont="1" applyBorder="1" applyAlignment="1"/>
    <xf numFmtId="0" fontId="12" fillId="0" borderId="0" xfId="1" applyFont="1"/>
    <xf numFmtId="2" fontId="12" fillId="0" borderId="0" xfId="1" applyNumberFormat="1" applyFont="1"/>
    <xf numFmtId="0" fontId="11" fillId="0" borderId="6" xfId="1" applyFont="1" applyFill="1" applyBorder="1"/>
    <xf numFmtId="0" fontId="11" fillId="0" borderId="6" xfId="1" applyFont="1" applyBorder="1"/>
    <xf numFmtId="0" fontId="12" fillId="0" borderId="9" xfId="1" applyFont="1" applyBorder="1"/>
    <xf numFmtId="0" fontId="12" fillId="0" borderId="6" xfId="1" applyFont="1" applyFill="1" applyBorder="1"/>
    <xf numFmtId="0" fontId="12" fillId="0" borderId="0" xfId="1" applyFont="1" applyFill="1"/>
    <xf numFmtId="0" fontId="0" fillId="0" borderId="0" xfId="0" applyFont="1" applyAlignment="1"/>
    <xf numFmtId="0" fontId="4" fillId="0" borderId="0" xfId="0" applyFont="1" applyAlignment="1"/>
    <xf numFmtId="0" fontId="15" fillId="0" borderId="0" xfId="1" applyFont="1" applyFill="1"/>
    <xf numFmtId="2" fontId="12" fillId="0" borderId="0" xfId="1" applyNumberFormat="1" applyFont="1" applyFill="1"/>
    <xf numFmtId="0" fontId="0" fillId="0" borderId="0" xfId="0" applyFont="1" applyAlignment="1"/>
    <xf numFmtId="0" fontId="4" fillId="0" borderId="0" xfId="0" applyFont="1" applyAlignment="1"/>
    <xf numFmtId="0" fontId="16" fillId="0" borderId="6" xfId="0" applyFont="1" applyFill="1" applyBorder="1" applyAlignment="1"/>
    <xf numFmtId="0" fontId="12" fillId="0" borderId="9" xfId="1" applyFont="1" applyFill="1" applyBorder="1"/>
    <xf numFmtId="3" fontId="0" fillId="8" borderId="0" xfId="0" applyNumberFormat="1" applyFont="1" applyFill="1" applyAlignment="1"/>
    <xf numFmtId="0" fontId="0" fillId="0" borderId="0" xfId="0" applyFont="1" applyAlignment="1"/>
    <xf numFmtId="0" fontId="4" fillId="0" borderId="0" xfId="0" applyFont="1" applyAlignment="1"/>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Font="1" applyBorder="1" applyAlignment="1">
      <alignment horizontal="center"/>
    </xf>
    <xf numFmtId="0" fontId="13" fillId="0" borderId="12" xfId="0" applyFont="1" applyBorder="1" applyAlignment="1">
      <alignment horizontal="center"/>
    </xf>
    <xf numFmtId="0" fontId="0" fillId="0" borderId="22" xfId="0" applyBorder="1" applyAlignment="1">
      <alignment horizontal="center"/>
    </xf>
    <xf numFmtId="0" fontId="0" fillId="0" borderId="0" xfId="0" applyFont="1" applyAlignment="1"/>
    <xf numFmtId="0" fontId="4" fillId="0" borderId="0" xfId="0" applyFont="1" applyAlignment="1"/>
    <xf numFmtId="0" fontId="4" fillId="0" borderId="0" xfId="0" applyFont="1" applyAlignment="1">
      <alignment vertical="center" wrapText="1"/>
    </xf>
    <xf numFmtId="0" fontId="15" fillId="6" borderId="6" xfId="1" applyFont="1" applyFill="1" applyBorder="1"/>
    <xf numFmtId="0" fontId="15" fillId="9" borderId="6" xfId="1" applyFont="1" applyFill="1" applyBorder="1"/>
    <xf numFmtId="0" fontId="0" fillId="0" borderId="0" xfId="0" applyFont="1" applyAlignment="1"/>
    <xf numFmtId="0" fontId="4" fillId="0" borderId="0" xfId="0" applyFont="1" applyAlignment="1"/>
    <xf numFmtId="0" fontId="0" fillId="0" borderId="0" xfId="0" applyFont="1" applyAlignment="1"/>
    <xf numFmtId="0" fontId="15" fillId="0" borderId="6" xfId="1" applyFont="1" applyBorder="1" applyAlignment="1">
      <alignment wrapText="1"/>
    </xf>
    <xf numFmtId="0" fontId="12" fillId="0" borderId="6" xfId="1" applyFont="1" applyBorder="1" applyAlignment="1">
      <alignment wrapText="1"/>
    </xf>
    <xf numFmtId="0" fontId="12" fillId="0" borderId="0" xfId="1" applyFont="1" applyAlignment="1">
      <alignment wrapText="1"/>
    </xf>
    <xf numFmtId="0" fontId="12" fillId="0" borderId="0" xfId="1" applyFont="1" applyFill="1" applyAlignment="1">
      <alignment wrapText="1"/>
    </xf>
    <xf numFmtId="0" fontId="3" fillId="0" borderId="6" xfId="1" applyFont="1" applyBorder="1" applyAlignment="1">
      <alignment wrapText="1"/>
    </xf>
    <xf numFmtId="0" fontId="3" fillId="10" borderId="6" xfId="1" applyFont="1" applyFill="1" applyBorder="1" applyAlignment="1">
      <alignment wrapText="1"/>
    </xf>
    <xf numFmtId="0" fontId="12" fillId="10" borderId="6" xfId="1" applyFont="1" applyFill="1" applyBorder="1" applyAlignment="1">
      <alignment wrapText="1"/>
    </xf>
    <xf numFmtId="0" fontId="12" fillId="10" borderId="6" xfId="1" applyFont="1" applyFill="1" applyBorder="1"/>
    <xf numFmtId="0" fontId="11" fillId="10" borderId="6" xfId="1" applyFont="1" applyFill="1" applyBorder="1"/>
    <xf numFmtId="0" fontId="0" fillId="0" borderId="0" xfId="0" applyFont="1" applyAlignment="1"/>
    <xf numFmtId="0" fontId="18" fillId="0" borderId="0" xfId="0" applyFont="1" applyAlignment="1"/>
    <xf numFmtId="0" fontId="19" fillId="0" borderId="0" xfId="0" applyFont="1" applyAlignment="1"/>
    <xf numFmtId="0" fontId="19" fillId="0" borderId="0" xfId="0" applyFont="1" applyAlignment="1">
      <alignment horizontal="right"/>
    </xf>
    <xf numFmtId="0" fontId="18" fillId="0" borderId="0" xfId="0" applyFont="1" applyAlignment="1">
      <alignment horizontal="center"/>
    </xf>
    <xf numFmtId="0" fontId="18" fillId="0" borderId="10" xfId="0" applyFont="1" applyBorder="1" applyAlignment="1"/>
    <xf numFmtId="0" fontId="18" fillId="0" borderId="10" xfId="0" applyFont="1" applyBorder="1"/>
    <xf numFmtId="0" fontId="0" fillId="0" borderId="0" xfId="0" applyFont="1" applyAlignment="1"/>
    <xf numFmtId="0" fontId="4" fillId="0" borderId="0" xfId="0" applyFont="1" applyAlignment="1"/>
    <xf numFmtId="0" fontId="4" fillId="0" borderId="6" xfId="1" applyFont="1" applyBorder="1" applyAlignment="1">
      <alignment wrapText="1"/>
    </xf>
    <xf numFmtId="0" fontId="6" fillId="0" borderId="0" xfId="0" applyFont="1" applyAlignment="1"/>
    <xf numFmtId="0" fontId="0" fillId="0" borderId="0" xfId="0" applyFont="1" applyAlignment="1"/>
    <xf numFmtId="0" fontId="4" fillId="0" borderId="0" xfId="0" applyFont="1" applyAlignment="1"/>
    <xf numFmtId="0" fontId="0" fillId="0" borderId="0" xfId="0" applyFont="1" applyAlignment="1"/>
    <xf numFmtId="0" fontId="4" fillId="0" borderId="0" xfId="0" applyFont="1" applyAlignment="1"/>
    <xf numFmtId="0" fontId="22" fillId="0" borderId="0" xfId="0" applyFont="1" applyAlignment="1"/>
    <xf numFmtId="0" fontId="18" fillId="0" borderId="23" xfId="0" applyFont="1" applyBorder="1" applyAlignment="1"/>
    <xf numFmtId="0" fontId="18" fillId="0" borderId="24" xfId="0" applyFont="1" applyBorder="1" applyAlignment="1"/>
    <xf numFmtId="0" fontId="4" fillId="0" borderId="6" xfId="1" applyFont="1" applyFill="1" applyBorder="1"/>
    <xf numFmtId="0" fontId="4" fillId="0" borderId="0" xfId="1" applyFont="1" applyFill="1"/>
    <xf numFmtId="0" fontId="4" fillId="0" borderId="0" xfId="1" applyFont="1" applyAlignment="1">
      <alignment wrapText="1"/>
    </xf>
    <xf numFmtId="0" fontId="4" fillId="10" borderId="6" xfId="1" applyFont="1" applyFill="1" applyBorder="1" applyAlignment="1">
      <alignment wrapText="1"/>
    </xf>
    <xf numFmtId="0" fontId="18" fillId="2" borderId="0" xfId="0" applyFont="1" applyFill="1" applyAlignment="1"/>
    <xf numFmtId="0" fontId="0" fillId="0" borderId="0" xfId="0" applyFont="1" applyAlignment="1"/>
    <xf numFmtId="0" fontId="3" fillId="0" borderId="0" xfId="0" applyFont="1" applyBorder="1" applyAlignment="1"/>
    <xf numFmtId="0" fontId="4" fillId="0" borderId="0" xfId="0" applyFont="1" applyBorder="1" applyAlignment="1"/>
    <xf numFmtId="0" fontId="4" fillId="0" borderId="5" xfId="0" applyFont="1" applyBorder="1" applyAlignment="1"/>
    <xf numFmtId="0" fontId="4" fillId="0" borderId="5" xfId="0" applyFont="1" applyBorder="1" applyAlignment="1">
      <alignment horizontal="center"/>
    </xf>
    <xf numFmtId="0" fontId="0" fillId="0" borderId="0" xfId="0" applyFont="1" applyAlignment="1"/>
    <xf numFmtId="0" fontId="4" fillId="0" borderId="0" xfId="0" applyFont="1" applyAlignment="1"/>
    <xf numFmtId="0" fontId="20" fillId="0" borderId="0" xfId="0" applyFont="1" applyAlignment="1">
      <alignment horizontal="center"/>
    </xf>
    <xf numFmtId="0" fontId="4" fillId="0" borderId="0" xfId="0" applyFont="1" applyAlignment="1">
      <alignment horizontal="center"/>
    </xf>
    <xf numFmtId="0" fontId="0" fillId="0" borderId="0" xfId="0" applyFont="1" applyAlignment="1"/>
    <xf numFmtId="0" fontId="4" fillId="0" borderId="0" xfId="0" applyFont="1" applyAlignment="1"/>
    <xf numFmtId="0" fontId="5" fillId="0" borderId="0" xfId="0" applyFont="1" applyAlignment="1">
      <alignment horizontal="center"/>
    </xf>
    <xf numFmtId="0" fontId="4" fillId="0" borderId="6" xfId="1" applyFont="1" applyBorder="1"/>
    <xf numFmtId="0" fontId="4" fillId="10" borderId="6" xfId="1" applyFont="1" applyFill="1" applyBorder="1"/>
    <xf numFmtId="0" fontId="0" fillId="0" borderId="0" xfId="0" applyFont="1" applyAlignment="1"/>
    <xf numFmtId="0" fontId="10" fillId="0" borderId="25" xfId="0" applyFont="1" applyBorder="1" applyAlignment="1"/>
    <xf numFmtId="0" fontId="4" fillId="0" borderId="6" xfId="0" applyFont="1" applyBorder="1" applyAlignment="1">
      <alignment wrapText="1"/>
    </xf>
    <xf numFmtId="0" fontId="18" fillId="0" borderId="0" xfId="0" applyFont="1" applyAlignment="1">
      <alignment vertical="center" wrapText="1"/>
    </xf>
    <xf numFmtId="0" fontId="0" fillId="0" borderId="8" xfId="0" applyFont="1" applyBorder="1" applyAlignment="1">
      <alignment wrapText="1"/>
    </xf>
    <xf numFmtId="0" fontId="0" fillId="0" borderId="16" xfId="0" applyFont="1" applyBorder="1" applyAlignment="1">
      <alignment wrapText="1"/>
    </xf>
    <xf numFmtId="0" fontId="0" fillId="0" borderId="6" xfId="0" applyFont="1" applyBorder="1" applyAlignment="1">
      <alignment wrapText="1"/>
    </xf>
    <xf numFmtId="0" fontId="0" fillId="0" borderId="18" xfId="0" applyFont="1" applyBorder="1" applyAlignment="1">
      <alignment wrapText="1"/>
    </xf>
    <xf numFmtId="0" fontId="18" fillId="0" borderId="0" xfId="0" applyFont="1" applyAlignment="1">
      <alignment horizontal="left" vertical="center" wrapText="1"/>
    </xf>
    <xf numFmtId="0" fontId="21" fillId="0" borderId="0" xfId="0" applyFont="1" applyAlignment="1">
      <alignment wrapText="1"/>
    </xf>
    <xf numFmtId="0" fontId="18" fillId="0" borderId="0" xfId="0" applyFont="1" applyAlignment="1">
      <alignment vertical="top" wrapText="1"/>
    </xf>
    <xf numFmtId="0" fontId="18" fillId="0" borderId="0" xfId="0" applyFont="1" applyAlignment="1">
      <alignment wrapText="1"/>
    </xf>
    <xf numFmtId="0" fontId="0" fillId="0" borderId="0" xfId="0" applyFont="1" applyAlignment="1"/>
    <xf numFmtId="0" fontId="4" fillId="0" borderId="0" xfId="0" applyFont="1" applyAlignment="1"/>
    <xf numFmtId="0" fontId="0" fillId="0" borderId="0" xfId="0" applyFont="1" applyAlignment="1"/>
    <xf numFmtId="0" fontId="4" fillId="0" borderId="0" xfId="0" applyFont="1" applyAlignment="1"/>
    <xf numFmtId="0" fontId="18" fillId="12" borderId="0" xfId="0" applyFont="1" applyFill="1" applyAlignment="1"/>
    <xf numFmtId="0" fontId="24" fillId="0" borderId="6" xfId="1" applyFont="1" applyBorder="1"/>
    <xf numFmtId="0" fontId="24" fillId="6" borderId="6" xfId="1" applyFont="1" applyFill="1" applyBorder="1"/>
    <xf numFmtId="0" fontId="24" fillId="9" borderId="6" xfId="1" applyFont="1" applyFill="1" applyBorder="1"/>
    <xf numFmtId="0" fontId="24" fillId="0" borderId="0" xfId="1" applyFont="1"/>
    <xf numFmtId="0" fontId="24" fillId="0" borderId="0" xfId="1" applyFont="1" applyFill="1"/>
    <xf numFmtId="0" fontId="25" fillId="0" borderId="6" xfId="1" applyFont="1" applyFill="1" applyBorder="1"/>
    <xf numFmtId="0" fontId="25" fillId="0" borderId="0" xfId="1" applyFont="1"/>
    <xf numFmtId="2" fontId="25" fillId="0" borderId="0" xfId="1" applyNumberFormat="1" applyFont="1"/>
    <xf numFmtId="0" fontId="25" fillId="0" borderId="0" xfId="1" applyFont="1" applyFill="1"/>
    <xf numFmtId="0" fontId="25" fillId="0" borderId="6" xfId="1" applyFont="1" applyBorder="1"/>
    <xf numFmtId="0" fontId="26" fillId="0" borderId="6" xfId="0" applyFont="1" applyBorder="1" applyAlignment="1"/>
    <xf numFmtId="0" fontId="23" fillId="0" borderId="6" xfId="1" applyFont="1" applyFill="1" applyBorder="1"/>
    <xf numFmtId="0" fontId="23" fillId="0" borderId="6" xfId="1" applyFont="1" applyBorder="1"/>
    <xf numFmtId="2" fontId="25" fillId="0" borderId="0" xfId="1" applyNumberFormat="1" applyFont="1" applyFill="1"/>
    <xf numFmtId="0" fontId="25" fillId="0" borderId="9" xfId="1" applyFont="1" applyBorder="1"/>
    <xf numFmtId="0" fontId="25" fillId="0" borderId="9" xfId="1" applyFont="1" applyFill="1" applyBorder="1"/>
    <xf numFmtId="164" fontId="25" fillId="0" borderId="0" xfId="1" applyNumberFormat="1" applyFont="1"/>
    <xf numFmtId="0" fontId="25" fillId="0" borderId="0" xfId="1" applyFont="1" applyAlignment="1"/>
    <xf numFmtId="0" fontId="27" fillId="0" borderId="0" xfId="3" applyFont="1"/>
    <xf numFmtId="0" fontId="25" fillId="0" borderId="0" xfId="1" applyFont="1" applyFill="1" applyAlignment="1"/>
    <xf numFmtId="17" fontId="25" fillId="0" borderId="0" xfId="1" applyNumberFormat="1" applyFont="1"/>
    <xf numFmtId="2" fontId="24" fillId="0" borderId="0" xfId="1" applyNumberFormat="1" applyFont="1"/>
    <xf numFmtId="2" fontId="25" fillId="0" borderId="0" xfId="1" applyNumberFormat="1" applyFont="1" applyAlignment="1"/>
    <xf numFmtId="0" fontId="0" fillId="0" borderId="0" xfId="0" applyFont="1" applyAlignment="1"/>
    <xf numFmtId="0" fontId="4" fillId="0" borderId="0" xfId="0" applyFont="1" applyAlignment="1"/>
    <xf numFmtId="0" fontId="19" fillId="2" borderId="0" xfId="0" applyFont="1" applyFill="1" applyAlignment="1"/>
    <xf numFmtId="0" fontId="0" fillId="0" borderId="0" xfId="0" applyFont="1" applyAlignment="1"/>
    <xf numFmtId="0" fontId="18" fillId="0" borderId="0" xfId="0" applyFont="1" applyAlignment="1">
      <alignment horizontal="center"/>
    </xf>
    <xf numFmtId="0" fontId="4" fillId="0" borderId="0" xfId="0" applyFont="1" applyAlignment="1">
      <alignment horizontal="center"/>
    </xf>
    <xf numFmtId="0" fontId="4" fillId="0" borderId="0" xfId="0" applyFont="1" applyAlignment="1"/>
    <xf numFmtId="0" fontId="3" fillId="0" borderId="0" xfId="0" applyFont="1" applyAlignment="1">
      <alignment horizontal="center"/>
    </xf>
    <xf numFmtId="0" fontId="5" fillId="0" borderId="0" xfId="0" applyFont="1" applyAlignment="1">
      <alignment horizontal="center"/>
    </xf>
    <xf numFmtId="0" fontId="18" fillId="0" borderId="1" xfId="0" applyFont="1" applyBorder="1" applyAlignment="1"/>
    <xf numFmtId="0" fontId="18" fillId="0" borderId="1" xfId="0" applyFont="1" applyBorder="1" applyAlignment="1">
      <alignment horizontal="center"/>
    </xf>
    <xf numFmtId="0" fontId="28" fillId="0" borderId="0" xfId="0" applyFont="1" applyAlignment="1"/>
    <xf numFmtId="0" fontId="18" fillId="0" borderId="6" xfId="0" applyFont="1" applyBorder="1" applyAlignment="1">
      <alignment wrapText="1"/>
    </xf>
    <xf numFmtId="0" fontId="18" fillId="0" borderId="6" xfId="0" applyFont="1" applyBorder="1" applyAlignment="1">
      <alignment vertical="center" wrapText="1"/>
    </xf>
    <xf numFmtId="0" fontId="25" fillId="0" borderId="18" xfId="1" applyFont="1" applyBorder="1"/>
    <xf numFmtId="0" fontId="0" fillId="0" borderId="0" xfId="0" applyFont="1" applyAlignment="1"/>
    <xf numFmtId="0" fontId="4" fillId="0" borderId="0" xfId="0" applyFont="1" applyAlignment="1"/>
    <xf numFmtId="3" fontId="18" fillId="0" borderId="0" xfId="0" applyNumberFormat="1" applyFont="1" applyAlignment="1"/>
    <xf numFmtId="1" fontId="18" fillId="0" borderId="0" xfId="0" applyNumberFormat="1" applyFont="1" applyAlignment="1"/>
    <xf numFmtId="1" fontId="18" fillId="0" borderId="10" xfId="0" applyNumberFormat="1" applyFont="1" applyBorder="1" applyAlignment="1"/>
    <xf numFmtId="1" fontId="18" fillId="0" borderId="0" xfId="0" applyNumberFormat="1" applyFont="1"/>
    <xf numFmtId="0" fontId="20" fillId="0" borderId="0" xfId="0" applyFont="1" applyAlignment="1"/>
    <xf numFmtId="0" fontId="29" fillId="0" borderId="0" xfId="0" applyFont="1" applyAlignment="1"/>
    <xf numFmtId="1" fontId="18" fillId="0" borderId="0" xfId="0" applyNumberFormat="1" applyFont="1" applyAlignment="1">
      <alignment horizontal="center"/>
    </xf>
    <xf numFmtId="0" fontId="0" fillId="0" borderId="0" xfId="0" applyFont="1" applyAlignment="1"/>
    <xf numFmtId="0" fontId="18" fillId="0" borderId="0" xfId="0" applyFont="1" applyAlignment="1">
      <alignment horizontal="center"/>
    </xf>
    <xf numFmtId="0" fontId="4" fillId="2" borderId="0" xfId="0" applyFont="1" applyFill="1" applyAlignment="1">
      <alignment horizontal="center"/>
    </xf>
    <xf numFmtId="0" fontId="18" fillId="0" borderId="0" xfId="0" applyFont="1" applyAlignment="1"/>
    <xf numFmtId="0" fontId="20" fillId="0" borderId="0" xfId="0" applyFont="1" applyAlignment="1">
      <alignment horizontal="center" vertical="top"/>
    </xf>
    <xf numFmtId="0" fontId="20" fillId="0" borderId="0" xfId="0" applyFont="1" applyAlignment="1">
      <alignment horizontal="left" vertical="top"/>
    </xf>
    <xf numFmtId="0" fontId="19" fillId="0" borderId="0" xfId="0" applyFont="1" applyAlignment="1">
      <alignment horizontal="left"/>
    </xf>
    <xf numFmtId="0" fontId="18" fillId="0" borderId="0" xfId="0" applyFont="1" applyAlignment="1">
      <alignment horizontal="left"/>
    </xf>
    <xf numFmtId="0" fontId="18" fillId="0" borderId="0" xfId="0" applyFont="1" applyAlignment="1">
      <alignment horizontal="center"/>
    </xf>
    <xf numFmtId="0" fontId="4" fillId="0" borderId="0" xfId="0" applyFont="1" applyAlignment="1">
      <alignment horizontal="center"/>
    </xf>
    <xf numFmtId="0" fontId="4" fillId="0" borderId="0" xfId="0" applyFont="1" applyAlignment="1"/>
    <xf numFmtId="0" fontId="5" fillId="0" borderId="0" xfId="0" applyFont="1" applyAlignment="1">
      <alignment horizontal="center"/>
    </xf>
    <xf numFmtId="0" fontId="0" fillId="0" borderId="0" xfId="0" applyFont="1" applyAlignment="1"/>
    <xf numFmtId="0" fontId="18" fillId="0" borderId="0" xfId="0" applyFont="1" applyAlignment="1">
      <alignment horizontal="center"/>
    </xf>
    <xf numFmtId="0" fontId="18" fillId="0" borderId="0" xfId="0" applyFont="1" applyAlignment="1"/>
    <xf numFmtId="0" fontId="29" fillId="2" borderId="0" xfId="0" applyFont="1" applyFill="1" applyAlignment="1"/>
    <xf numFmtId="0" fontId="18" fillId="2" borderId="0" xfId="0" applyFont="1" applyFill="1" applyAlignment="1">
      <alignment horizontal="center"/>
    </xf>
    <xf numFmtId="0" fontId="0" fillId="0" borderId="0" xfId="0" applyFont="1" applyBorder="1" applyAlignment="1"/>
    <xf numFmtId="0" fontId="0" fillId="0" borderId="0" xfId="0" applyFont="1" applyFill="1" applyBorder="1" applyAlignment="1"/>
    <xf numFmtId="0" fontId="3" fillId="0" borderId="0" xfId="0" applyFont="1" applyBorder="1"/>
    <xf numFmtId="0" fontId="0" fillId="0" borderId="0" xfId="0" applyFont="1" applyAlignment="1"/>
    <xf numFmtId="0" fontId="0" fillId="0" borderId="0" xfId="0" applyFont="1" applyAlignment="1"/>
    <xf numFmtId="0" fontId="4" fillId="0" borderId="0" xfId="0" applyFont="1" applyAlignment="1"/>
    <xf numFmtId="0" fontId="0" fillId="0" borderId="0" xfId="0" applyFont="1" applyAlignment="1"/>
    <xf numFmtId="0" fontId="18" fillId="0" borderId="0" xfId="0" applyFont="1" applyAlignment="1"/>
    <xf numFmtId="0" fontId="3" fillId="0" borderId="0" xfId="0" applyFont="1" applyFill="1" applyBorder="1" applyAlignment="1"/>
    <xf numFmtId="0" fontId="4" fillId="0" borderId="0" xfId="0" applyFont="1" applyFill="1" applyBorder="1" applyAlignment="1"/>
    <xf numFmtId="0" fontId="0" fillId="0" borderId="0" xfId="0" applyFont="1" applyAlignment="1"/>
    <xf numFmtId="0" fontId="4" fillId="0" borderId="0" xfId="0" applyFont="1" applyAlignment="1"/>
    <xf numFmtId="0" fontId="0" fillId="0" borderId="0" xfId="0" applyFont="1" applyAlignment="1"/>
    <xf numFmtId="0" fontId="4" fillId="0" borderId="0" xfId="0" applyFont="1" applyAlignment="1"/>
    <xf numFmtId="0" fontId="18" fillId="0" borderId="0" xfId="0" applyFont="1" applyAlignment="1"/>
    <xf numFmtId="0" fontId="18" fillId="4" borderId="0" xfId="0" applyFont="1" applyFill="1" applyAlignment="1"/>
    <xf numFmtId="0" fontId="21" fillId="4" borderId="0" xfId="0" applyFont="1" applyFill="1" applyAlignment="1"/>
    <xf numFmtId="0" fontId="18" fillId="3" borderId="0" xfId="0" applyFont="1" applyFill="1" applyAlignment="1"/>
    <xf numFmtId="0" fontId="18" fillId="7" borderId="0" xfId="0" applyFont="1" applyFill="1" applyAlignment="1"/>
    <xf numFmtId="0" fontId="19" fillId="0" borderId="0" xfId="0" applyFont="1"/>
    <xf numFmtId="0" fontId="18" fillId="0" borderId="4" xfId="0" applyFont="1" applyBorder="1" applyAlignment="1">
      <alignment horizontal="center"/>
    </xf>
    <xf numFmtId="0" fontId="18" fillId="0" borderId="4" xfId="0" applyFont="1" applyBorder="1"/>
    <xf numFmtId="0" fontId="18" fillId="3" borderId="4" xfId="0" applyFont="1" applyFill="1" applyBorder="1" applyAlignment="1">
      <alignment horizontal="center"/>
    </xf>
    <xf numFmtId="0" fontId="18" fillId="0" borderId="4" xfId="0" applyFont="1" applyBorder="1" applyAlignment="1"/>
    <xf numFmtId="0" fontId="18" fillId="13" borderId="4" xfId="0" applyFont="1" applyFill="1" applyBorder="1" applyAlignment="1">
      <alignment horizontal="center"/>
    </xf>
    <xf numFmtId="0" fontId="18" fillId="2" borderId="4" xfId="0" applyFont="1" applyFill="1" applyBorder="1" applyAlignment="1">
      <alignment horizontal="center"/>
    </xf>
    <xf numFmtId="0" fontId="18" fillId="5" borderId="0" xfId="0" applyFont="1" applyFill="1" applyAlignment="1">
      <alignment horizontal="center"/>
    </xf>
    <xf numFmtId="0" fontId="21" fillId="0" borderId="0" xfId="0" applyFont="1" applyAlignment="1">
      <alignment horizontal="center"/>
    </xf>
    <xf numFmtId="14" fontId="18" fillId="0" borderId="0" xfId="0" applyNumberFormat="1" applyFont="1" applyAlignment="1">
      <alignment horizontal="center"/>
    </xf>
    <xf numFmtId="0" fontId="18" fillId="0" borderId="0" xfId="0" applyFont="1" applyAlignment="1">
      <alignment horizontal="right"/>
    </xf>
    <xf numFmtId="0" fontId="22" fillId="0" borderId="0" xfId="0" applyFont="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18" fillId="0" borderId="0" xfId="0" applyFont="1" applyAlignment="1"/>
    <xf numFmtId="0" fontId="0" fillId="0" borderId="9" xfId="0" applyBorder="1" applyAlignment="1">
      <alignment horizontal="center"/>
    </xf>
    <xf numFmtId="0" fontId="0" fillId="0" borderId="0" xfId="0" applyFont="1" applyAlignment="1"/>
    <xf numFmtId="0" fontId="18" fillId="0" borderId="0" xfId="0" applyFont="1" applyAlignment="1">
      <alignment horizontal="center"/>
    </xf>
    <xf numFmtId="0" fontId="18" fillId="0" borderId="1" xfId="0" applyFont="1" applyBorder="1"/>
    <xf numFmtId="0" fontId="18" fillId="0" borderId="0" xfId="0" applyFont="1" applyAlignment="1"/>
    <xf numFmtId="2" fontId="25" fillId="11" borderId="0" xfId="1" applyNumberFormat="1" applyFont="1" applyFill="1"/>
    <xf numFmtId="0" fontId="18" fillId="3" borderId="0" xfId="0" applyFont="1" applyFill="1" applyAlignment="1">
      <alignment horizontal="center"/>
    </xf>
    <xf numFmtId="3" fontId="0" fillId="0" borderId="0" xfId="0" applyNumberFormat="1" applyFont="1" applyAlignment="1"/>
    <xf numFmtId="0" fontId="0" fillId="0" borderId="0" xfId="0" applyFont="1" applyAlignment="1">
      <alignment horizontal="center"/>
    </xf>
    <xf numFmtId="0" fontId="0" fillId="8" borderId="0" xfId="0" applyFill="1" applyAlignment="1">
      <alignment horizontal="center"/>
    </xf>
    <xf numFmtId="0" fontId="4" fillId="0" borderId="0" xfId="0" applyFont="1" applyAlignment="1">
      <alignment horizontal="center"/>
    </xf>
    <xf numFmtId="0" fontId="18" fillId="0" borderId="0" xfId="0" applyFont="1" applyAlignment="1">
      <alignment horizontal="center"/>
    </xf>
    <xf numFmtId="0" fontId="18" fillId="0" borderId="1" xfId="0" applyFont="1" applyBorder="1"/>
    <xf numFmtId="0" fontId="22" fillId="0" borderId="0" xfId="0" applyFont="1" applyAlignment="1">
      <alignment horizontal="left"/>
    </xf>
    <xf numFmtId="0" fontId="0" fillId="0" borderId="0" xfId="0" applyFont="1" applyAlignment="1"/>
    <xf numFmtId="0" fontId="5" fillId="0" borderId="1" xfId="0" applyFont="1" applyBorder="1"/>
    <xf numFmtId="0" fontId="3" fillId="0" borderId="0" xfId="0" applyFont="1" applyAlignment="1">
      <alignment horizontal="left"/>
    </xf>
    <xf numFmtId="0" fontId="4" fillId="0" borderId="0" xfId="0" applyFont="1" applyAlignment="1"/>
    <xf numFmtId="0" fontId="18" fillId="14" borderId="0" xfId="0" applyFont="1" applyFill="1" applyAlignment="1">
      <alignment vertical="center"/>
    </xf>
    <xf numFmtId="0" fontId="4" fillId="0" borderId="2" xfId="0" applyFont="1" applyBorder="1" applyAlignment="1">
      <alignment horizontal="center"/>
    </xf>
    <xf numFmtId="0" fontId="5" fillId="0" borderId="3" xfId="0" applyFont="1" applyBorder="1"/>
    <xf numFmtId="0" fontId="4" fillId="0" borderId="1" xfId="0" applyFont="1" applyBorder="1"/>
    <xf numFmtId="0" fontId="4" fillId="2" borderId="0" xfId="0" applyFont="1" applyFill="1" applyAlignment="1">
      <alignment horizontal="center"/>
    </xf>
    <xf numFmtId="0" fontId="3" fillId="2" borderId="0" xfId="0" applyFont="1" applyFill="1" applyAlignment="1">
      <alignment horizontal="left"/>
    </xf>
    <xf numFmtId="0" fontId="18" fillId="0" borderId="0" xfId="0" applyFont="1" applyAlignment="1"/>
    <xf numFmtId="0" fontId="5" fillId="0" borderId="0" xfId="0" applyFont="1" applyAlignment="1">
      <alignment horizontal="center"/>
    </xf>
    <xf numFmtId="0" fontId="3" fillId="0" borderId="0" xfId="0" applyFont="1" applyAlignment="1">
      <alignment horizontal="center"/>
    </xf>
    <xf numFmtId="3" fontId="0" fillId="0" borderId="0" xfId="0" applyNumberFormat="1" applyFont="1" applyAlignment="1">
      <alignment horizontal="center"/>
    </xf>
    <xf numFmtId="0" fontId="4"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xf numFmtId="2" fontId="25" fillId="0" borderId="6" xfId="1" applyNumberFormat="1" applyFont="1" applyBorder="1" applyAlignment="1">
      <alignment horizontal="center"/>
    </xf>
    <xf numFmtId="2" fontId="25" fillId="0" borderId="6" xfId="1" applyNumberFormat="1" applyFont="1" applyFill="1" applyBorder="1" applyAlignment="1">
      <alignment horizontal="center"/>
    </xf>
    <xf numFmtId="0" fontId="25" fillId="0" borderId="6" xfId="1" applyFont="1" applyBorder="1" applyAlignment="1">
      <alignment horizontal="center"/>
    </xf>
    <xf numFmtId="0" fontId="25" fillId="0" borderId="6" xfId="1" applyFont="1" applyFill="1" applyBorder="1" applyAlignment="1">
      <alignment horizontal="center"/>
    </xf>
    <xf numFmtId="0" fontId="4" fillId="0" borderId="5" xfId="1" applyFont="1" applyBorder="1" applyAlignment="1">
      <alignment horizontal="center"/>
    </xf>
    <xf numFmtId="0" fontId="12" fillId="0" borderId="5" xfId="1" applyFont="1" applyBorder="1" applyAlignment="1">
      <alignment horizontal="center"/>
    </xf>
    <xf numFmtId="0" fontId="4" fillId="0" borderId="5" xfId="1" applyFont="1" applyFill="1" applyBorder="1" applyAlignment="1">
      <alignment horizontal="center"/>
    </xf>
  </cellXfs>
  <cellStyles count="7">
    <cellStyle name="Normal" xfId="0" builtinId="0"/>
    <cellStyle name="Normal 2" xfId="1"/>
    <cellStyle name="Normal 2 2" xfId="4"/>
    <cellStyle name="Normal 3" xfId="2"/>
    <cellStyle name="Normal 3 2" xfId="6"/>
    <cellStyle name="Normal 4" xfId="3"/>
    <cellStyle name="Normal 5" xfId="5"/>
  </cellStyles>
  <dxfs count="37">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FCE8B2"/>
          <bgColor rgb="FFFCE8B2"/>
        </patternFill>
      </fill>
      <border>
        <left/>
        <right/>
        <top/>
        <bottom/>
      </border>
    </dxf>
    <dxf>
      <fill>
        <patternFill patternType="solid">
          <fgColor rgb="FF00FF00"/>
          <bgColor rgb="FF00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H"/>
              <a:t>Situation 2015 par semaine</a:t>
            </a:r>
          </a:p>
        </c:rich>
      </c:tx>
      <c:layout/>
      <c:overlay val="0"/>
    </c:title>
    <c:autoTitleDeleted val="0"/>
    <c:plotArea>
      <c:layout/>
      <c:barChart>
        <c:barDir val="col"/>
        <c:grouping val="clustered"/>
        <c:varyColors val="0"/>
        <c:ser>
          <c:idx val="0"/>
          <c:order val="0"/>
          <c:invertIfNegative val="0"/>
          <c:val>
            <c:numRef>
              <c:f>SYNTHESE!$B$29:$BA$29</c:f>
              <c:numCache>
                <c:formatCode>General</c:formatCode>
                <c:ptCount val="52"/>
                <c:pt idx="0">
                  <c:v>118.1125</c:v>
                </c:pt>
                <c:pt idx="1">
                  <c:v>31.560810810810811</c:v>
                </c:pt>
                <c:pt idx="2">
                  <c:v>76.274193548387103</c:v>
                </c:pt>
                <c:pt idx="3">
                  <c:v>41.584905660377359</c:v>
                </c:pt>
                <c:pt idx="4">
                  <c:v>10.556338028169014</c:v>
                </c:pt>
                <c:pt idx="5">
                  <c:v>0.21363636363636362</c:v>
                </c:pt>
                <c:pt idx="6">
                  <c:v>9.3306451612903221</c:v>
                </c:pt>
                <c:pt idx="7">
                  <c:v>0.21171171171171171</c:v>
                </c:pt>
                <c:pt idx="8">
                  <c:v>4.6419753086419755</c:v>
                </c:pt>
                <c:pt idx="9">
                  <c:v>0.49629629629629629</c:v>
                </c:pt>
                <c:pt idx="10">
                  <c:v>0.6954022988505747</c:v>
                </c:pt>
                <c:pt idx="11">
                  <c:v>0.3321917808219178</c:v>
                </c:pt>
                <c:pt idx="12">
                  <c:v>0.90952380952380951</c:v>
                </c:pt>
                <c:pt idx="13">
                  <c:v>1.197080291970803</c:v>
                </c:pt>
                <c:pt idx="14">
                  <c:v>1.618421052631579</c:v>
                </c:pt>
                <c:pt idx="15">
                  <c:v>1.2654320987654322</c:v>
                </c:pt>
                <c:pt idx="16">
                  <c:v>1.9306569343065694</c:v>
                </c:pt>
                <c:pt idx="17">
                  <c:v>2.9877450980392157</c:v>
                </c:pt>
                <c:pt idx="18">
                  <c:v>2.2103448275862068</c:v>
                </c:pt>
                <c:pt idx="19">
                  <c:v>2.9133663366336635</c:v>
                </c:pt>
                <c:pt idx="20">
                  <c:v>2.4077380952380953</c:v>
                </c:pt>
                <c:pt idx="21">
                  <c:v>1.3265765765765767</c:v>
                </c:pt>
                <c:pt idx="22">
                  <c:v>0.80099502487562191</c:v>
                </c:pt>
                <c:pt idx="23">
                  <c:v>1.1518987341772151</c:v>
                </c:pt>
                <c:pt idx="24">
                  <c:v>1.9650000000000001</c:v>
                </c:pt>
                <c:pt idx="25">
                  <c:v>3.8936915887850465</c:v>
                </c:pt>
                <c:pt idx="26">
                  <c:v>9.2179069767441852</c:v>
                </c:pt>
                <c:pt idx="27">
                  <c:v>18.207551020408165</c:v>
                </c:pt>
                <c:pt idx="28">
                  <c:v>30.911893203883498</c:v>
                </c:pt>
                <c:pt idx="29">
                  <c:v>26.038022813688212</c:v>
                </c:pt>
                <c:pt idx="30">
                  <c:v>13.6875</c:v>
                </c:pt>
                <c:pt idx="31">
                  <c:v>19.010526315789473</c:v>
                </c:pt>
                <c:pt idx="32">
                  <c:v>17.830388692579504</c:v>
                </c:pt>
                <c:pt idx="33">
                  <c:v>25.46843853820598</c:v>
                </c:pt>
                <c:pt idx="34">
                  <c:v>48.542372881355931</c:v>
                </c:pt>
                <c:pt idx="35">
                  <c:v>79.625850340136054</c:v>
                </c:pt>
                <c:pt idx="36">
                  <c:v>144.40688259109311</c:v>
                </c:pt>
                <c:pt idx="37">
                  <c:v>104.46398305084746</c:v>
                </c:pt>
                <c:pt idx="38">
                  <c:v>103.4939024390244</c:v>
                </c:pt>
                <c:pt idx="39">
                  <c:v>120.55045871559633</c:v>
                </c:pt>
                <c:pt idx="40">
                  <c:v>144.54335260115607</c:v>
                </c:pt>
                <c:pt idx="41">
                  <c:v>149.00729927007299</c:v>
                </c:pt>
                <c:pt idx="42">
                  <c:v>113.6694214876033</c:v>
                </c:pt>
                <c:pt idx="43">
                  <c:v>316.45348837209303</c:v>
                </c:pt>
                <c:pt idx="44">
                  <c:v>269.79126213592235</c:v>
                </c:pt>
                <c:pt idx="45">
                  <c:v>449.97706422018348</c:v>
                </c:pt>
                <c:pt idx="46">
                  <c:v>356.25252525252523</c:v>
                </c:pt>
                <c:pt idx="47">
                  <c:v>159.65714285714284</c:v>
                </c:pt>
                <c:pt idx="48">
                  <c:v>69.266666666666666</c:v>
                </c:pt>
                <c:pt idx="49">
                  <c:v>44.123711340206185</c:v>
                </c:pt>
                <c:pt idx="50">
                  <c:v>23.566037735849058</c:v>
                </c:pt>
                <c:pt idx="51">
                  <c:v>123.609375</c:v>
                </c:pt>
              </c:numCache>
            </c:numRef>
          </c:val>
        </c:ser>
        <c:dLbls>
          <c:showLegendKey val="0"/>
          <c:showVal val="0"/>
          <c:showCatName val="0"/>
          <c:showSerName val="0"/>
          <c:showPercent val="0"/>
          <c:showBubbleSize val="0"/>
        </c:dLbls>
        <c:gapWidth val="150"/>
        <c:axId val="216568312"/>
        <c:axId val="145085976"/>
      </c:barChart>
      <c:catAx>
        <c:axId val="216568312"/>
        <c:scaling>
          <c:orientation val="minMax"/>
        </c:scaling>
        <c:delete val="0"/>
        <c:axPos val="b"/>
        <c:title>
          <c:tx>
            <c:rich>
              <a:bodyPr/>
              <a:lstStyle/>
              <a:p>
                <a:pPr>
                  <a:defRPr/>
                </a:pPr>
                <a:r>
                  <a:rPr lang="en-US"/>
                  <a:t>Nos de semaines</a:t>
                </a:r>
              </a:p>
            </c:rich>
          </c:tx>
          <c:layout/>
          <c:overlay val="0"/>
        </c:title>
        <c:majorTickMark val="none"/>
        <c:minorTickMark val="none"/>
        <c:tickLblPos val="nextTo"/>
        <c:crossAx val="145085976"/>
        <c:crosses val="autoZero"/>
        <c:auto val="1"/>
        <c:lblAlgn val="ctr"/>
        <c:lblOffset val="100"/>
        <c:noMultiLvlLbl val="0"/>
      </c:catAx>
      <c:valAx>
        <c:axId val="145085976"/>
        <c:scaling>
          <c:orientation val="minMax"/>
        </c:scaling>
        <c:delete val="0"/>
        <c:axPos val="l"/>
        <c:majorGridlines/>
        <c:title>
          <c:tx>
            <c:rich>
              <a:bodyPr/>
              <a:lstStyle/>
              <a:p>
                <a:pPr>
                  <a:defRPr/>
                </a:pPr>
                <a:r>
                  <a:rPr lang="fr-CH"/>
                  <a:t>Nbre de captures par piège</a:t>
                </a:r>
              </a:p>
            </c:rich>
          </c:tx>
          <c:layout>
            <c:manualLayout>
              <c:xMode val="edge"/>
              <c:yMode val="edge"/>
              <c:x val="1.9513430386419173E-2"/>
              <c:y val="0.19464311752697591"/>
            </c:manualLayout>
          </c:layout>
          <c:overlay val="0"/>
        </c:title>
        <c:numFmt formatCode="General" sourceLinked="1"/>
        <c:majorTickMark val="out"/>
        <c:minorTickMark val="none"/>
        <c:tickLblPos val="nextTo"/>
        <c:crossAx val="216568312"/>
        <c:crosses val="autoZero"/>
        <c:crossBetween val="between"/>
        <c:majorUnit val="100"/>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H"/>
              <a:t>Situation 2015 - données brutes</a:t>
            </a:r>
          </a:p>
        </c:rich>
      </c:tx>
      <c:overlay val="0"/>
    </c:title>
    <c:autoTitleDeleted val="0"/>
    <c:plotArea>
      <c:layout/>
      <c:barChart>
        <c:barDir val="col"/>
        <c:grouping val="clustered"/>
        <c:varyColors val="0"/>
        <c:ser>
          <c:idx val="0"/>
          <c:order val="0"/>
          <c:invertIfNegative val="0"/>
          <c:val>
            <c:numRef>
              <c:f>SYNTHESE!$B$27:$BA$27</c:f>
              <c:numCache>
                <c:formatCode>General</c:formatCode>
                <c:ptCount val="52"/>
                <c:pt idx="0">
                  <c:v>9449</c:v>
                </c:pt>
                <c:pt idx="1">
                  <c:v>2335.5</c:v>
                </c:pt>
                <c:pt idx="2">
                  <c:v>7093.5</c:v>
                </c:pt>
                <c:pt idx="3">
                  <c:v>4408</c:v>
                </c:pt>
                <c:pt idx="4">
                  <c:v>749.5</c:v>
                </c:pt>
                <c:pt idx="5">
                  <c:v>23.5</c:v>
                </c:pt>
                <c:pt idx="6">
                  <c:v>578.5</c:v>
                </c:pt>
                <c:pt idx="7">
                  <c:v>23.5</c:v>
                </c:pt>
                <c:pt idx="8">
                  <c:v>376</c:v>
                </c:pt>
                <c:pt idx="9">
                  <c:v>67</c:v>
                </c:pt>
                <c:pt idx="10">
                  <c:v>60.5</c:v>
                </c:pt>
                <c:pt idx="11">
                  <c:v>48.5</c:v>
                </c:pt>
                <c:pt idx="12">
                  <c:v>95.5</c:v>
                </c:pt>
                <c:pt idx="13">
                  <c:v>164</c:v>
                </c:pt>
                <c:pt idx="14">
                  <c:v>184.5</c:v>
                </c:pt>
                <c:pt idx="15">
                  <c:v>205</c:v>
                </c:pt>
                <c:pt idx="16">
                  <c:v>264.5</c:v>
                </c:pt>
                <c:pt idx="17">
                  <c:v>609.5</c:v>
                </c:pt>
                <c:pt idx="18">
                  <c:v>320.5</c:v>
                </c:pt>
                <c:pt idx="19">
                  <c:v>588.5</c:v>
                </c:pt>
                <c:pt idx="20">
                  <c:v>404.5</c:v>
                </c:pt>
                <c:pt idx="21">
                  <c:v>294.5</c:v>
                </c:pt>
                <c:pt idx="22">
                  <c:v>161</c:v>
                </c:pt>
                <c:pt idx="23">
                  <c:v>273</c:v>
                </c:pt>
                <c:pt idx="24">
                  <c:v>393</c:v>
                </c:pt>
                <c:pt idx="25">
                  <c:v>833.25</c:v>
                </c:pt>
                <c:pt idx="26">
                  <c:v>1981.85</c:v>
                </c:pt>
                <c:pt idx="27">
                  <c:v>4460.8500000000004</c:v>
                </c:pt>
                <c:pt idx="28">
                  <c:v>6367.85</c:v>
                </c:pt>
                <c:pt idx="29">
                  <c:v>6848</c:v>
                </c:pt>
                <c:pt idx="30">
                  <c:v>3504</c:v>
                </c:pt>
                <c:pt idx="31">
                  <c:v>5418</c:v>
                </c:pt>
                <c:pt idx="32">
                  <c:v>5046</c:v>
                </c:pt>
                <c:pt idx="33">
                  <c:v>7666</c:v>
                </c:pt>
                <c:pt idx="34">
                  <c:v>14320</c:v>
                </c:pt>
                <c:pt idx="35">
                  <c:v>23410</c:v>
                </c:pt>
                <c:pt idx="36">
                  <c:v>35668.5</c:v>
                </c:pt>
                <c:pt idx="37">
                  <c:v>24653.5</c:v>
                </c:pt>
                <c:pt idx="38">
                  <c:v>25459.5</c:v>
                </c:pt>
                <c:pt idx="39">
                  <c:v>26280</c:v>
                </c:pt>
                <c:pt idx="40">
                  <c:v>25006</c:v>
                </c:pt>
                <c:pt idx="41">
                  <c:v>20414</c:v>
                </c:pt>
                <c:pt idx="42">
                  <c:v>13754</c:v>
                </c:pt>
                <c:pt idx="43">
                  <c:v>27215</c:v>
                </c:pt>
                <c:pt idx="44">
                  <c:v>27788.5</c:v>
                </c:pt>
                <c:pt idx="45">
                  <c:v>49047.5</c:v>
                </c:pt>
                <c:pt idx="46">
                  <c:v>35269</c:v>
                </c:pt>
                <c:pt idx="47">
                  <c:v>16764</c:v>
                </c:pt>
                <c:pt idx="48">
                  <c:v>6234</c:v>
                </c:pt>
                <c:pt idx="49">
                  <c:v>4280</c:v>
                </c:pt>
                <c:pt idx="50">
                  <c:v>1249</c:v>
                </c:pt>
                <c:pt idx="51">
                  <c:v>7911</c:v>
                </c:pt>
              </c:numCache>
            </c:numRef>
          </c:val>
        </c:ser>
        <c:dLbls>
          <c:showLegendKey val="0"/>
          <c:showVal val="0"/>
          <c:showCatName val="0"/>
          <c:showSerName val="0"/>
          <c:showPercent val="0"/>
          <c:showBubbleSize val="0"/>
        </c:dLbls>
        <c:gapWidth val="150"/>
        <c:axId val="213325720"/>
        <c:axId val="218184464"/>
      </c:barChart>
      <c:catAx>
        <c:axId val="213325720"/>
        <c:scaling>
          <c:orientation val="minMax"/>
        </c:scaling>
        <c:delete val="0"/>
        <c:axPos val="b"/>
        <c:title>
          <c:tx>
            <c:rich>
              <a:bodyPr/>
              <a:lstStyle/>
              <a:p>
                <a:pPr>
                  <a:defRPr/>
                </a:pPr>
                <a:r>
                  <a:rPr lang="fr-CH"/>
                  <a:t>Nos</a:t>
                </a:r>
                <a:r>
                  <a:rPr lang="fr-CH" baseline="0"/>
                  <a:t> de semaines</a:t>
                </a:r>
                <a:endParaRPr lang="fr-CH"/>
              </a:p>
            </c:rich>
          </c:tx>
          <c:overlay val="0"/>
        </c:title>
        <c:majorTickMark val="none"/>
        <c:minorTickMark val="none"/>
        <c:tickLblPos val="nextTo"/>
        <c:crossAx val="218184464"/>
        <c:crosses val="autoZero"/>
        <c:auto val="1"/>
        <c:lblAlgn val="ctr"/>
        <c:lblOffset val="100"/>
        <c:noMultiLvlLbl val="0"/>
      </c:catAx>
      <c:valAx>
        <c:axId val="218184464"/>
        <c:scaling>
          <c:logBase val="10"/>
          <c:orientation val="minMax"/>
        </c:scaling>
        <c:delete val="0"/>
        <c:axPos val="l"/>
        <c:majorGridlines/>
        <c:title>
          <c:tx>
            <c:rich>
              <a:bodyPr/>
              <a:lstStyle/>
              <a:p>
                <a:pPr>
                  <a:defRPr/>
                </a:pPr>
                <a:r>
                  <a:rPr lang="fr-CH"/>
                  <a:t>Nbre de captures totales</a:t>
                </a:r>
              </a:p>
            </c:rich>
          </c:tx>
          <c:overlay val="0"/>
        </c:title>
        <c:numFmt formatCode="General" sourceLinked="1"/>
        <c:majorTickMark val="out"/>
        <c:minorTickMark val="none"/>
        <c:tickLblPos val="nextTo"/>
        <c:crossAx val="21332572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CH" b="1"/>
              <a:t>Captures 2015 / 100 pièges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SYNTHESE!$B$30:$BA$30</c:f>
              <c:numCache>
                <c:formatCode>0.0</c:formatCode>
                <c:ptCount val="52"/>
                <c:pt idx="0">
                  <c:v>11811.25</c:v>
                </c:pt>
                <c:pt idx="1">
                  <c:v>3156.0810810810813</c:v>
                </c:pt>
                <c:pt idx="2">
                  <c:v>7627.4193548387102</c:v>
                </c:pt>
                <c:pt idx="3">
                  <c:v>4158.4905660377362</c:v>
                </c:pt>
                <c:pt idx="4">
                  <c:v>1055.6338028169014</c:v>
                </c:pt>
                <c:pt idx="5">
                  <c:v>21.363636363636363</c:v>
                </c:pt>
                <c:pt idx="6">
                  <c:v>933.0645161290322</c:v>
                </c:pt>
                <c:pt idx="7">
                  <c:v>21.171171171171171</c:v>
                </c:pt>
                <c:pt idx="8">
                  <c:v>464.19753086419757</c:v>
                </c:pt>
                <c:pt idx="9">
                  <c:v>49.629629629629626</c:v>
                </c:pt>
                <c:pt idx="10">
                  <c:v>69.540229885057471</c:v>
                </c:pt>
                <c:pt idx="11">
                  <c:v>33.219178082191782</c:v>
                </c:pt>
                <c:pt idx="12">
                  <c:v>90.952380952380949</c:v>
                </c:pt>
                <c:pt idx="13">
                  <c:v>119.70802919708031</c:v>
                </c:pt>
                <c:pt idx="14">
                  <c:v>161.84210526315789</c:v>
                </c:pt>
                <c:pt idx="15">
                  <c:v>126.54320987654322</c:v>
                </c:pt>
                <c:pt idx="16">
                  <c:v>193.06569343065695</c:v>
                </c:pt>
                <c:pt idx="17">
                  <c:v>298.77450980392155</c:v>
                </c:pt>
                <c:pt idx="18">
                  <c:v>221.03448275862067</c:v>
                </c:pt>
                <c:pt idx="19">
                  <c:v>291.33663366336634</c:v>
                </c:pt>
                <c:pt idx="20">
                  <c:v>240.77380952380955</c:v>
                </c:pt>
                <c:pt idx="21">
                  <c:v>132.65765765765767</c:v>
                </c:pt>
                <c:pt idx="22">
                  <c:v>80.099502487562191</c:v>
                </c:pt>
                <c:pt idx="23">
                  <c:v>115.18987341772151</c:v>
                </c:pt>
                <c:pt idx="24">
                  <c:v>196.5</c:v>
                </c:pt>
                <c:pt idx="25">
                  <c:v>389.36915887850466</c:v>
                </c:pt>
                <c:pt idx="26">
                  <c:v>921.79069767441854</c:v>
                </c:pt>
                <c:pt idx="27">
                  <c:v>1820.7551020408164</c:v>
                </c:pt>
                <c:pt idx="28">
                  <c:v>3091.1893203883496</c:v>
                </c:pt>
                <c:pt idx="29">
                  <c:v>2603.8022813688212</c:v>
                </c:pt>
                <c:pt idx="30">
                  <c:v>1368.75</c:v>
                </c:pt>
                <c:pt idx="31">
                  <c:v>1901.0526315789473</c:v>
                </c:pt>
                <c:pt idx="32">
                  <c:v>1783.0388692579504</c:v>
                </c:pt>
                <c:pt idx="33">
                  <c:v>2546.8438538205978</c:v>
                </c:pt>
                <c:pt idx="34">
                  <c:v>4854.2372881355932</c:v>
                </c:pt>
                <c:pt idx="35">
                  <c:v>7962.5850340136058</c:v>
                </c:pt>
                <c:pt idx="36">
                  <c:v>14440.688259109311</c:v>
                </c:pt>
                <c:pt idx="37">
                  <c:v>10446.398305084746</c:v>
                </c:pt>
                <c:pt idx="38">
                  <c:v>10349.390243902439</c:v>
                </c:pt>
                <c:pt idx="39">
                  <c:v>12055.045871559634</c:v>
                </c:pt>
                <c:pt idx="40">
                  <c:v>14454.335260115608</c:v>
                </c:pt>
                <c:pt idx="41">
                  <c:v>14900.7299270073</c:v>
                </c:pt>
                <c:pt idx="42">
                  <c:v>11366.94214876033</c:v>
                </c:pt>
                <c:pt idx="43">
                  <c:v>31645.348837209305</c:v>
                </c:pt>
                <c:pt idx="44">
                  <c:v>26979.126213592237</c:v>
                </c:pt>
                <c:pt idx="45">
                  <c:v>44997.706422018346</c:v>
                </c:pt>
                <c:pt idx="46">
                  <c:v>35625.252525252523</c:v>
                </c:pt>
                <c:pt idx="47">
                  <c:v>15965.714285714284</c:v>
                </c:pt>
                <c:pt idx="48">
                  <c:v>6926.666666666667</c:v>
                </c:pt>
                <c:pt idx="49">
                  <c:v>4412.3711340206182</c:v>
                </c:pt>
                <c:pt idx="50">
                  <c:v>2356.6037735849059</c:v>
                </c:pt>
                <c:pt idx="51">
                  <c:v>12360.9375</c:v>
                </c:pt>
              </c:numCache>
            </c:numRef>
          </c:val>
        </c:ser>
        <c:dLbls>
          <c:showLegendKey val="0"/>
          <c:showVal val="0"/>
          <c:showCatName val="0"/>
          <c:showSerName val="0"/>
          <c:showPercent val="0"/>
          <c:showBubbleSize val="0"/>
        </c:dLbls>
        <c:gapWidth val="150"/>
        <c:axId val="213802640"/>
        <c:axId val="213803024"/>
      </c:barChart>
      <c:catAx>
        <c:axId val="213802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H"/>
                  <a:t>semaines / Wochen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03024"/>
        <c:crosses val="autoZero"/>
        <c:auto val="1"/>
        <c:lblAlgn val="ctr"/>
        <c:lblOffset val="100"/>
        <c:noMultiLvlLbl val="0"/>
      </c:catAx>
      <c:valAx>
        <c:axId val="213803024"/>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CH"/>
                  <a:t>Nombre de captures pour</a:t>
                </a:r>
                <a:r>
                  <a:rPr lang="fr-CH" baseline="0"/>
                  <a:t> 100 pièges</a:t>
                </a:r>
                <a:endParaRPr lang="fr-CH"/>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02640"/>
        <c:crosses val="autoZero"/>
        <c:crossBetween val="between"/>
        <c:majorUnit val="10"/>
        <c:min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Captures par piège, par canton et par mois</a:t>
            </a:r>
          </a:p>
        </c:rich>
      </c:tx>
      <c:layout>
        <c:manualLayout>
          <c:xMode val="edge"/>
          <c:yMode val="edge"/>
          <c:x val="0.22868703283846215"/>
          <c:y val="2.37037356631790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'captures par canton et mois'!$B$53</c:f>
              <c:strCache>
                <c:ptCount val="1"/>
                <c:pt idx="0">
                  <c:v>Janvier</c:v>
                </c:pt>
              </c:strCache>
            </c:strRef>
          </c:tx>
          <c:spPr>
            <a:solidFill>
              <a:schemeClr val="accent1"/>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mois'!$B$54:$B$75</c:f>
              <c:numCache>
                <c:formatCode>General</c:formatCode>
                <c:ptCount val="22"/>
                <c:pt idx="0">
                  <c:v>0</c:v>
                </c:pt>
                <c:pt idx="1">
                  <c:v>16.25</c:v>
                </c:pt>
                <c:pt idx="2">
                  <c:v>137.80000000000001</c:v>
                </c:pt>
                <c:pt idx="3">
                  <c:v>35.833333333333336</c:v>
                </c:pt>
                <c:pt idx="4">
                  <c:v>0</c:v>
                </c:pt>
                <c:pt idx="5">
                  <c:v>120</c:v>
                </c:pt>
                <c:pt idx="6">
                  <c:v>261.61016949152543</c:v>
                </c:pt>
                <c:pt idx="7">
                  <c:v>3.5294117647058822</c:v>
                </c:pt>
                <c:pt idx="8">
                  <c:v>923.33333333333337</c:v>
                </c:pt>
                <c:pt idx="9">
                  <c:v>0</c:v>
                </c:pt>
                <c:pt idx="10">
                  <c:v>0</c:v>
                </c:pt>
                <c:pt idx="11">
                  <c:v>24</c:v>
                </c:pt>
                <c:pt idx="12">
                  <c:v>0</c:v>
                </c:pt>
                <c:pt idx="13">
                  <c:v>0.625</c:v>
                </c:pt>
                <c:pt idx="14">
                  <c:v>694.28571428571433</c:v>
                </c:pt>
                <c:pt idx="15">
                  <c:v>0</c:v>
                </c:pt>
                <c:pt idx="16">
                  <c:v>415</c:v>
                </c:pt>
                <c:pt idx="17">
                  <c:v>884.31818181818176</c:v>
                </c:pt>
                <c:pt idx="18">
                  <c:v>0</c:v>
                </c:pt>
                <c:pt idx="19">
                  <c:v>0</c:v>
                </c:pt>
                <c:pt idx="20">
                  <c:v>90.64</c:v>
                </c:pt>
                <c:pt idx="21">
                  <c:v>34.785714285714285</c:v>
                </c:pt>
              </c:numCache>
            </c:numRef>
          </c:val>
        </c:ser>
        <c:ser>
          <c:idx val="1"/>
          <c:order val="1"/>
          <c:tx>
            <c:strRef>
              <c:f>'captures par canton et mois'!$C$53</c:f>
              <c:strCache>
                <c:ptCount val="1"/>
                <c:pt idx="0">
                  <c:v>Février</c:v>
                </c:pt>
              </c:strCache>
            </c:strRef>
          </c:tx>
          <c:spPr>
            <a:solidFill>
              <a:schemeClr val="accent2"/>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mois'!$C$54:$C$75</c:f>
              <c:numCache>
                <c:formatCode>General</c:formatCode>
                <c:ptCount val="22"/>
                <c:pt idx="0">
                  <c:v>0</c:v>
                </c:pt>
                <c:pt idx="1">
                  <c:v>0</c:v>
                </c:pt>
                <c:pt idx="2">
                  <c:v>20.8</c:v>
                </c:pt>
                <c:pt idx="3">
                  <c:v>0.27906976744186046</c:v>
                </c:pt>
                <c:pt idx="4">
                  <c:v>0</c:v>
                </c:pt>
                <c:pt idx="5">
                  <c:v>0</c:v>
                </c:pt>
                <c:pt idx="6">
                  <c:v>0.30769230769230771</c:v>
                </c:pt>
                <c:pt idx="7">
                  <c:v>0.25</c:v>
                </c:pt>
                <c:pt idx="8">
                  <c:v>0</c:v>
                </c:pt>
                <c:pt idx="9">
                  <c:v>0</c:v>
                </c:pt>
                <c:pt idx="10">
                  <c:v>0</c:v>
                </c:pt>
                <c:pt idx="11">
                  <c:v>1</c:v>
                </c:pt>
                <c:pt idx="12">
                  <c:v>48</c:v>
                </c:pt>
                <c:pt idx="13">
                  <c:v>0</c:v>
                </c:pt>
                <c:pt idx="14">
                  <c:v>419</c:v>
                </c:pt>
                <c:pt idx="15">
                  <c:v>0</c:v>
                </c:pt>
                <c:pt idx="16">
                  <c:v>2</c:v>
                </c:pt>
                <c:pt idx="17">
                  <c:v>0</c:v>
                </c:pt>
                <c:pt idx="18">
                  <c:v>0</c:v>
                </c:pt>
                <c:pt idx="19">
                  <c:v>0</c:v>
                </c:pt>
                <c:pt idx="20">
                  <c:v>0</c:v>
                </c:pt>
                <c:pt idx="21">
                  <c:v>0.21428571428571427</c:v>
                </c:pt>
              </c:numCache>
            </c:numRef>
          </c:val>
        </c:ser>
        <c:ser>
          <c:idx val="2"/>
          <c:order val="2"/>
          <c:tx>
            <c:strRef>
              <c:f>'captures par canton et mois'!$D$53</c:f>
              <c:strCache>
                <c:ptCount val="1"/>
                <c:pt idx="0">
                  <c:v>Mars</c:v>
                </c:pt>
              </c:strCache>
            </c:strRef>
          </c:tx>
          <c:spPr>
            <a:solidFill>
              <a:schemeClr val="accent3"/>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mois'!$D$54:$D$75</c:f>
              <c:numCache>
                <c:formatCode>General</c:formatCode>
                <c:ptCount val="22"/>
                <c:pt idx="0">
                  <c:v>0</c:v>
                </c:pt>
                <c:pt idx="1">
                  <c:v>0.8</c:v>
                </c:pt>
                <c:pt idx="2">
                  <c:v>27.4</c:v>
                </c:pt>
                <c:pt idx="3">
                  <c:v>6.5573770491803282E-2</c:v>
                </c:pt>
                <c:pt idx="4">
                  <c:v>0</c:v>
                </c:pt>
                <c:pt idx="5">
                  <c:v>0.55555555555555558</c:v>
                </c:pt>
                <c:pt idx="6">
                  <c:v>0.7407407407407407</c:v>
                </c:pt>
                <c:pt idx="7">
                  <c:v>1.1111111111111112</c:v>
                </c:pt>
                <c:pt idx="8">
                  <c:v>0</c:v>
                </c:pt>
                <c:pt idx="9">
                  <c:v>0</c:v>
                </c:pt>
                <c:pt idx="10">
                  <c:v>0</c:v>
                </c:pt>
                <c:pt idx="11">
                  <c:v>1</c:v>
                </c:pt>
                <c:pt idx="12">
                  <c:v>1</c:v>
                </c:pt>
                <c:pt idx="13">
                  <c:v>0</c:v>
                </c:pt>
                <c:pt idx="14">
                  <c:v>51</c:v>
                </c:pt>
                <c:pt idx="15">
                  <c:v>0</c:v>
                </c:pt>
                <c:pt idx="16">
                  <c:v>0</c:v>
                </c:pt>
                <c:pt idx="17">
                  <c:v>1</c:v>
                </c:pt>
                <c:pt idx="18">
                  <c:v>0</c:v>
                </c:pt>
                <c:pt idx="19">
                  <c:v>0</c:v>
                </c:pt>
                <c:pt idx="20">
                  <c:v>0.24</c:v>
                </c:pt>
                <c:pt idx="21">
                  <c:v>3.3571428571428572</c:v>
                </c:pt>
              </c:numCache>
            </c:numRef>
          </c:val>
        </c:ser>
        <c:ser>
          <c:idx val="3"/>
          <c:order val="3"/>
          <c:tx>
            <c:strRef>
              <c:f>'captures par canton et mois'!$E$53</c:f>
              <c:strCache>
                <c:ptCount val="1"/>
                <c:pt idx="0">
                  <c:v>Avril</c:v>
                </c:pt>
              </c:strCache>
            </c:strRef>
          </c:tx>
          <c:spPr>
            <a:solidFill>
              <a:schemeClr val="accent4"/>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mois'!$E$54:$E$75</c:f>
              <c:numCache>
                <c:formatCode>General</c:formatCode>
                <c:ptCount val="22"/>
                <c:pt idx="0">
                  <c:v>0</c:v>
                </c:pt>
                <c:pt idx="1">
                  <c:v>2.5333333333333332</c:v>
                </c:pt>
                <c:pt idx="2">
                  <c:v>95.4</c:v>
                </c:pt>
                <c:pt idx="3">
                  <c:v>3.6956521739130435</c:v>
                </c:pt>
                <c:pt idx="4">
                  <c:v>1.625</c:v>
                </c:pt>
                <c:pt idx="5">
                  <c:v>0</c:v>
                </c:pt>
                <c:pt idx="6">
                  <c:v>2.4074074074074074</c:v>
                </c:pt>
                <c:pt idx="7">
                  <c:v>9.2857142857142865</c:v>
                </c:pt>
                <c:pt idx="8">
                  <c:v>106.36363636363636</c:v>
                </c:pt>
                <c:pt idx="9">
                  <c:v>25.454545454545453</c:v>
                </c:pt>
                <c:pt idx="10">
                  <c:v>0</c:v>
                </c:pt>
                <c:pt idx="11">
                  <c:v>0</c:v>
                </c:pt>
                <c:pt idx="12">
                  <c:v>0.75</c:v>
                </c:pt>
                <c:pt idx="13">
                  <c:v>0.625</c:v>
                </c:pt>
                <c:pt idx="14">
                  <c:v>96.666666666666657</c:v>
                </c:pt>
                <c:pt idx="15">
                  <c:v>0</c:v>
                </c:pt>
                <c:pt idx="16">
                  <c:v>0</c:v>
                </c:pt>
                <c:pt idx="17">
                  <c:v>1.415929203539823</c:v>
                </c:pt>
                <c:pt idx="18">
                  <c:v>5</c:v>
                </c:pt>
                <c:pt idx="19">
                  <c:v>0</c:v>
                </c:pt>
                <c:pt idx="20">
                  <c:v>0.38759689922480617</c:v>
                </c:pt>
                <c:pt idx="21">
                  <c:v>1.6860465116279071</c:v>
                </c:pt>
              </c:numCache>
            </c:numRef>
          </c:val>
        </c:ser>
        <c:ser>
          <c:idx val="4"/>
          <c:order val="4"/>
          <c:tx>
            <c:strRef>
              <c:f>'captures par canton et mois'!$F$53</c:f>
              <c:strCache>
                <c:ptCount val="1"/>
                <c:pt idx="0">
                  <c:v>Mai</c:v>
                </c:pt>
              </c:strCache>
            </c:strRef>
          </c:tx>
          <c:spPr>
            <a:solidFill>
              <a:schemeClr val="accent5"/>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mois'!$F$54:$F$75</c:f>
              <c:numCache>
                <c:formatCode>General</c:formatCode>
                <c:ptCount val="22"/>
                <c:pt idx="0">
                  <c:v>0</c:v>
                </c:pt>
                <c:pt idx="1">
                  <c:v>4.2</c:v>
                </c:pt>
                <c:pt idx="2">
                  <c:v>18</c:v>
                </c:pt>
                <c:pt idx="3">
                  <c:v>3</c:v>
                </c:pt>
                <c:pt idx="4">
                  <c:v>1.3333333333333333</c:v>
                </c:pt>
                <c:pt idx="5">
                  <c:v>0.66666666666666663</c:v>
                </c:pt>
                <c:pt idx="6">
                  <c:v>1.0555555555555556</c:v>
                </c:pt>
                <c:pt idx="7">
                  <c:v>6</c:v>
                </c:pt>
                <c:pt idx="8">
                  <c:v>109.33333333333333</c:v>
                </c:pt>
                <c:pt idx="9">
                  <c:v>15.833333333333334</c:v>
                </c:pt>
                <c:pt idx="10">
                  <c:v>0</c:v>
                </c:pt>
                <c:pt idx="11">
                  <c:v>0.66666666666666663</c:v>
                </c:pt>
                <c:pt idx="12">
                  <c:v>0</c:v>
                </c:pt>
                <c:pt idx="13">
                  <c:v>0.5</c:v>
                </c:pt>
                <c:pt idx="14">
                  <c:v>67.121951219512198</c:v>
                </c:pt>
                <c:pt idx="15">
                  <c:v>0</c:v>
                </c:pt>
                <c:pt idx="16">
                  <c:v>0</c:v>
                </c:pt>
                <c:pt idx="17">
                  <c:v>0.29268292682926828</c:v>
                </c:pt>
                <c:pt idx="18">
                  <c:v>0</c:v>
                </c:pt>
                <c:pt idx="19">
                  <c:v>0</c:v>
                </c:pt>
                <c:pt idx="20">
                  <c:v>2.8990825688073394</c:v>
                </c:pt>
                <c:pt idx="21">
                  <c:v>1.6363636363636365</c:v>
                </c:pt>
              </c:numCache>
            </c:numRef>
          </c:val>
        </c:ser>
        <c:ser>
          <c:idx val="5"/>
          <c:order val="5"/>
          <c:tx>
            <c:strRef>
              <c:f>'captures par canton et mois'!$G$53</c:f>
              <c:strCache>
                <c:ptCount val="1"/>
                <c:pt idx="0">
                  <c:v>Juin</c:v>
                </c:pt>
              </c:strCache>
            </c:strRef>
          </c:tx>
          <c:spPr>
            <a:solidFill>
              <a:schemeClr val="accent6"/>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mois'!$G$54:$G$75</c:f>
              <c:numCache>
                <c:formatCode>General</c:formatCode>
                <c:ptCount val="22"/>
                <c:pt idx="0">
                  <c:v>0</c:v>
                </c:pt>
                <c:pt idx="1">
                  <c:v>3.7333333333333334</c:v>
                </c:pt>
                <c:pt idx="2">
                  <c:v>34</c:v>
                </c:pt>
                <c:pt idx="3">
                  <c:v>1.2692307692307692</c:v>
                </c:pt>
                <c:pt idx="4">
                  <c:v>6.7272727272727275</c:v>
                </c:pt>
                <c:pt idx="5">
                  <c:v>0.46153846153846156</c:v>
                </c:pt>
                <c:pt idx="6">
                  <c:v>3.3707865168539324</c:v>
                </c:pt>
                <c:pt idx="7">
                  <c:v>13.6</c:v>
                </c:pt>
                <c:pt idx="8">
                  <c:v>67.5</c:v>
                </c:pt>
                <c:pt idx="9">
                  <c:v>11.25</c:v>
                </c:pt>
                <c:pt idx="10">
                  <c:v>0</c:v>
                </c:pt>
                <c:pt idx="11">
                  <c:v>11</c:v>
                </c:pt>
                <c:pt idx="12">
                  <c:v>1.3333333333333333</c:v>
                </c:pt>
                <c:pt idx="13">
                  <c:v>5.75</c:v>
                </c:pt>
                <c:pt idx="14">
                  <c:v>45.488372093023258</c:v>
                </c:pt>
                <c:pt idx="15">
                  <c:v>0</c:v>
                </c:pt>
                <c:pt idx="16">
                  <c:v>2.1538461538461537</c:v>
                </c:pt>
                <c:pt idx="17">
                  <c:v>0.61538461538461542</c:v>
                </c:pt>
                <c:pt idx="18">
                  <c:v>5</c:v>
                </c:pt>
                <c:pt idx="19">
                  <c:v>0</c:v>
                </c:pt>
                <c:pt idx="20">
                  <c:v>3.7179487179487181</c:v>
                </c:pt>
                <c:pt idx="21">
                  <c:v>7.72463768115942</c:v>
                </c:pt>
              </c:numCache>
            </c:numRef>
          </c:val>
        </c:ser>
        <c:ser>
          <c:idx val="6"/>
          <c:order val="6"/>
          <c:tx>
            <c:strRef>
              <c:f>'captures par canton et mois'!$H$53</c:f>
              <c:strCache>
                <c:ptCount val="1"/>
                <c:pt idx="0">
                  <c:v>Juillet</c:v>
                </c:pt>
              </c:strCache>
            </c:strRef>
          </c:tx>
          <c:spPr>
            <a:solidFill>
              <a:schemeClr val="accent1">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mois'!$H$54:$H$75</c:f>
              <c:numCache>
                <c:formatCode>General</c:formatCode>
                <c:ptCount val="22"/>
                <c:pt idx="0">
                  <c:v>0</c:v>
                </c:pt>
                <c:pt idx="1">
                  <c:v>30.902777777777779</c:v>
                </c:pt>
                <c:pt idx="2">
                  <c:v>1159.5999999999999</c:v>
                </c:pt>
                <c:pt idx="3">
                  <c:v>37.064220183486235</c:v>
                </c:pt>
                <c:pt idx="4">
                  <c:v>110.5</c:v>
                </c:pt>
                <c:pt idx="5">
                  <c:v>12.554347826086957</c:v>
                </c:pt>
                <c:pt idx="6">
                  <c:v>45.326086956521735</c:v>
                </c:pt>
                <c:pt idx="7">
                  <c:v>156.47999999999999</c:v>
                </c:pt>
                <c:pt idx="8">
                  <c:v>1710.8333333333335</c:v>
                </c:pt>
                <c:pt idx="9">
                  <c:v>60.655737704918039</c:v>
                </c:pt>
                <c:pt idx="10">
                  <c:v>0</c:v>
                </c:pt>
                <c:pt idx="11">
                  <c:v>35</c:v>
                </c:pt>
                <c:pt idx="12">
                  <c:v>25.483870967741936</c:v>
                </c:pt>
                <c:pt idx="13">
                  <c:v>8.25</c:v>
                </c:pt>
                <c:pt idx="14">
                  <c:v>255.80357142857144</c:v>
                </c:pt>
                <c:pt idx="15">
                  <c:v>1.911764705882353</c:v>
                </c:pt>
                <c:pt idx="16">
                  <c:v>28.125</c:v>
                </c:pt>
                <c:pt idx="17">
                  <c:v>43.544303797468352</c:v>
                </c:pt>
                <c:pt idx="18">
                  <c:v>0</c:v>
                </c:pt>
                <c:pt idx="19">
                  <c:v>0.83333333333333337</c:v>
                </c:pt>
                <c:pt idx="20">
                  <c:v>36.157894736842103</c:v>
                </c:pt>
                <c:pt idx="21">
                  <c:v>60.61652542372881</c:v>
                </c:pt>
              </c:numCache>
            </c:numRef>
          </c:val>
        </c:ser>
        <c:ser>
          <c:idx val="7"/>
          <c:order val="7"/>
          <c:tx>
            <c:strRef>
              <c:f>'captures par canton et mois'!$I$53</c:f>
              <c:strCache>
                <c:ptCount val="1"/>
                <c:pt idx="0">
                  <c:v>Août</c:v>
                </c:pt>
              </c:strCache>
            </c:strRef>
          </c:tx>
          <c:spPr>
            <a:solidFill>
              <a:schemeClr val="accent2">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mois'!$I$54:$I$75</c:f>
              <c:numCache>
                <c:formatCode>General</c:formatCode>
                <c:ptCount val="22"/>
                <c:pt idx="0">
                  <c:v>0</c:v>
                </c:pt>
                <c:pt idx="1">
                  <c:v>45.523809523809526</c:v>
                </c:pt>
                <c:pt idx="2">
                  <c:v>982</c:v>
                </c:pt>
                <c:pt idx="3">
                  <c:v>222.48780487804879</c:v>
                </c:pt>
                <c:pt idx="4">
                  <c:v>52.7</c:v>
                </c:pt>
                <c:pt idx="5">
                  <c:v>57.984251968503933</c:v>
                </c:pt>
                <c:pt idx="6">
                  <c:v>29.840490797546011</c:v>
                </c:pt>
                <c:pt idx="7">
                  <c:v>199.35714285714286</c:v>
                </c:pt>
                <c:pt idx="8">
                  <c:v>292.66666666666669</c:v>
                </c:pt>
                <c:pt idx="9">
                  <c:v>88.92307692307692</c:v>
                </c:pt>
                <c:pt idx="10">
                  <c:v>61.391304347826086</c:v>
                </c:pt>
                <c:pt idx="11">
                  <c:v>41.5</c:v>
                </c:pt>
                <c:pt idx="12">
                  <c:v>54.92307692307692</c:v>
                </c:pt>
                <c:pt idx="13">
                  <c:v>13.75</c:v>
                </c:pt>
                <c:pt idx="14">
                  <c:v>160.37209302325581</c:v>
                </c:pt>
                <c:pt idx="15">
                  <c:v>2.1176470588235294</c:v>
                </c:pt>
                <c:pt idx="16">
                  <c:v>41.882352941176471</c:v>
                </c:pt>
                <c:pt idx="17">
                  <c:v>141.5</c:v>
                </c:pt>
                <c:pt idx="18">
                  <c:v>0</c:v>
                </c:pt>
                <c:pt idx="19">
                  <c:v>7.333333333333333</c:v>
                </c:pt>
                <c:pt idx="20">
                  <c:v>173.21379310344827</c:v>
                </c:pt>
                <c:pt idx="21">
                  <c:v>41.766233766233768</c:v>
                </c:pt>
              </c:numCache>
            </c:numRef>
          </c:val>
        </c:ser>
        <c:ser>
          <c:idx val="8"/>
          <c:order val="8"/>
          <c:tx>
            <c:strRef>
              <c:f>'captures par canton et mois'!$J$53</c:f>
              <c:strCache>
                <c:ptCount val="1"/>
                <c:pt idx="0">
                  <c:v>Septembre</c:v>
                </c:pt>
              </c:strCache>
            </c:strRef>
          </c:tx>
          <c:spPr>
            <a:solidFill>
              <a:schemeClr val="accent3">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mois'!$J$54:$J$75</c:f>
              <c:numCache>
                <c:formatCode>General</c:formatCode>
                <c:ptCount val="22"/>
                <c:pt idx="0">
                  <c:v>0</c:v>
                </c:pt>
                <c:pt idx="1">
                  <c:v>130.03508771929825</c:v>
                </c:pt>
                <c:pt idx="2">
                  <c:v>2430.4</c:v>
                </c:pt>
                <c:pt idx="3">
                  <c:v>885.33333333333337</c:v>
                </c:pt>
                <c:pt idx="4">
                  <c:v>150.5</c:v>
                </c:pt>
                <c:pt idx="5">
                  <c:v>120.36036036036036</c:v>
                </c:pt>
                <c:pt idx="6">
                  <c:v>199.51818181818183</c:v>
                </c:pt>
                <c:pt idx="7">
                  <c:v>314.27450980392155</c:v>
                </c:pt>
                <c:pt idx="8">
                  <c:v>2242.5</c:v>
                </c:pt>
                <c:pt idx="9">
                  <c:v>1166.1538461538462</c:v>
                </c:pt>
                <c:pt idx="10">
                  <c:v>182.16666666666666</c:v>
                </c:pt>
                <c:pt idx="11">
                  <c:v>402</c:v>
                </c:pt>
                <c:pt idx="12">
                  <c:v>172.82758620689654</c:v>
                </c:pt>
                <c:pt idx="13">
                  <c:v>12</c:v>
                </c:pt>
                <c:pt idx="14">
                  <c:v>1216.9655172413793</c:v>
                </c:pt>
                <c:pt idx="15">
                  <c:v>15.63076923076923</c:v>
                </c:pt>
                <c:pt idx="16">
                  <c:v>253.11111111111111</c:v>
                </c:pt>
                <c:pt idx="17">
                  <c:v>343.28571428571428</c:v>
                </c:pt>
                <c:pt idx="18">
                  <c:v>0</c:v>
                </c:pt>
                <c:pt idx="19">
                  <c:v>19</c:v>
                </c:pt>
                <c:pt idx="20">
                  <c:v>898.90909090909088</c:v>
                </c:pt>
                <c:pt idx="21">
                  <c:v>37.555555555555557</c:v>
                </c:pt>
              </c:numCache>
            </c:numRef>
          </c:val>
        </c:ser>
        <c:ser>
          <c:idx val="9"/>
          <c:order val="9"/>
          <c:tx>
            <c:strRef>
              <c:f>'captures par canton et mois'!$K$53</c:f>
              <c:strCache>
                <c:ptCount val="1"/>
                <c:pt idx="0">
                  <c:v>Octobre</c:v>
                </c:pt>
              </c:strCache>
            </c:strRef>
          </c:tx>
          <c:spPr>
            <a:solidFill>
              <a:schemeClr val="accent4">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mois'!$K$54:$K$75</c:f>
              <c:numCache>
                <c:formatCode>General</c:formatCode>
                <c:ptCount val="22"/>
                <c:pt idx="0">
                  <c:v>0</c:v>
                </c:pt>
                <c:pt idx="1">
                  <c:v>189.64285714285717</c:v>
                </c:pt>
                <c:pt idx="2">
                  <c:v>6385.333333333333</c:v>
                </c:pt>
                <c:pt idx="3">
                  <c:v>2402.4</c:v>
                </c:pt>
                <c:pt idx="4">
                  <c:v>391.5</c:v>
                </c:pt>
                <c:pt idx="5">
                  <c:v>130.8860759493671</c:v>
                </c:pt>
                <c:pt idx="6">
                  <c:v>278.00847457627117</c:v>
                </c:pt>
                <c:pt idx="7">
                  <c:v>144</c:v>
                </c:pt>
                <c:pt idx="8">
                  <c:v>2382.5</c:v>
                </c:pt>
                <c:pt idx="9">
                  <c:v>1786.7307692307693</c:v>
                </c:pt>
                <c:pt idx="10">
                  <c:v>277.85714285714289</c:v>
                </c:pt>
                <c:pt idx="11">
                  <c:v>600</c:v>
                </c:pt>
                <c:pt idx="12">
                  <c:v>261.04166666666669</c:v>
                </c:pt>
                <c:pt idx="13">
                  <c:v>0</c:v>
                </c:pt>
                <c:pt idx="14">
                  <c:v>2584.3333333333335</c:v>
                </c:pt>
                <c:pt idx="15">
                  <c:v>30.714285714285715</c:v>
                </c:pt>
                <c:pt idx="16">
                  <c:v>229.16666666666669</c:v>
                </c:pt>
                <c:pt idx="17">
                  <c:v>362.01834862385317</c:v>
                </c:pt>
                <c:pt idx="18">
                  <c:v>0</c:v>
                </c:pt>
                <c:pt idx="19">
                  <c:v>0</c:v>
                </c:pt>
                <c:pt idx="20">
                  <c:v>497.32638888888886</c:v>
                </c:pt>
                <c:pt idx="21">
                  <c:v>69.625</c:v>
                </c:pt>
              </c:numCache>
            </c:numRef>
          </c:val>
        </c:ser>
        <c:ser>
          <c:idx val="10"/>
          <c:order val="10"/>
          <c:tx>
            <c:strRef>
              <c:f>'captures par canton et mois'!$L$53</c:f>
              <c:strCache>
                <c:ptCount val="1"/>
                <c:pt idx="0">
                  <c:v>Novembre</c:v>
                </c:pt>
              </c:strCache>
            </c:strRef>
          </c:tx>
          <c:spPr>
            <a:solidFill>
              <a:schemeClr val="accent5">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mois'!$L$54:$L$75</c:f>
              <c:numCache>
                <c:formatCode>General</c:formatCode>
                <c:ptCount val="22"/>
                <c:pt idx="0">
                  <c:v>0</c:v>
                </c:pt>
                <c:pt idx="1">
                  <c:v>57.333333333333336</c:v>
                </c:pt>
                <c:pt idx="2">
                  <c:v>2344.8333333333335</c:v>
                </c:pt>
                <c:pt idx="3">
                  <c:v>1232.4444444444443</c:v>
                </c:pt>
                <c:pt idx="4">
                  <c:v>106.27027027027027</c:v>
                </c:pt>
                <c:pt idx="5">
                  <c:v>440</c:v>
                </c:pt>
                <c:pt idx="6">
                  <c:v>1859.1666666666667</c:v>
                </c:pt>
                <c:pt idx="7">
                  <c:v>0</c:v>
                </c:pt>
                <c:pt idx="8">
                  <c:v>8252</c:v>
                </c:pt>
                <c:pt idx="9">
                  <c:v>3255</c:v>
                </c:pt>
                <c:pt idx="10">
                  <c:v>0</c:v>
                </c:pt>
                <c:pt idx="11">
                  <c:v>312.5</c:v>
                </c:pt>
                <c:pt idx="12">
                  <c:v>1159</c:v>
                </c:pt>
                <c:pt idx="13">
                  <c:v>0</c:v>
                </c:pt>
                <c:pt idx="14">
                  <c:v>7296</c:v>
                </c:pt>
                <c:pt idx="15">
                  <c:v>0</c:v>
                </c:pt>
                <c:pt idx="16">
                  <c:v>422.66666666666669</c:v>
                </c:pt>
                <c:pt idx="17">
                  <c:v>979.40186915887853</c:v>
                </c:pt>
                <c:pt idx="18">
                  <c:v>0</c:v>
                </c:pt>
                <c:pt idx="19">
                  <c:v>0</c:v>
                </c:pt>
                <c:pt idx="20">
                  <c:v>496.07142857142856</c:v>
                </c:pt>
                <c:pt idx="21">
                  <c:v>0</c:v>
                </c:pt>
              </c:numCache>
            </c:numRef>
          </c:val>
        </c:ser>
        <c:ser>
          <c:idx val="11"/>
          <c:order val="11"/>
          <c:tx>
            <c:strRef>
              <c:f>'captures par canton et mois'!$M$53</c:f>
              <c:strCache>
                <c:ptCount val="1"/>
                <c:pt idx="0">
                  <c:v>Décembre</c:v>
                </c:pt>
              </c:strCache>
            </c:strRef>
          </c:tx>
          <c:spPr>
            <a:solidFill>
              <a:schemeClr val="accent6">
                <a:lumMod val="60000"/>
              </a:schemeClr>
            </a:solidFill>
            <a:ln>
              <a:noFill/>
            </a:ln>
            <a:effectLst/>
          </c:spPr>
          <c:invertIfNegative val="0"/>
          <c:cat>
            <c:strRef>
              <c:f>'captures par canton et mois'!$A$54:$A$75</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mois'!$M$54:$M$75</c:f>
              <c:numCache>
                <c:formatCode>General</c:formatCode>
                <c:ptCount val="22"/>
                <c:pt idx="0">
                  <c:v>0</c:v>
                </c:pt>
                <c:pt idx="1">
                  <c:v>8</c:v>
                </c:pt>
                <c:pt idx="2">
                  <c:v>220.16666666666666</c:v>
                </c:pt>
                <c:pt idx="3">
                  <c:v>146</c:v>
                </c:pt>
                <c:pt idx="4">
                  <c:v>9.6666666666666661</c:v>
                </c:pt>
                <c:pt idx="5">
                  <c:v>82</c:v>
                </c:pt>
                <c:pt idx="6">
                  <c:v>440.71111111111111</c:v>
                </c:pt>
                <c:pt idx="7">
                  <c:v>0</c:v>
                </c:pt>
                <c:pt idx="8">
                  <c:v>5031</c:v>
                </c:pt>
                <c:pt idx="9">
                  <c:v>188</c:v>
                </c:pt>
                <c:pt idx="10">
                  <c:v>0</c:v>
                </c:pt>
                <c:pt idx="11">
                  <c:v>56</c:v>
                </c:pt>
                <c:pt idx="12">
                  <c:v>68.5</c:v>
                </c:pt>
                <c:pt idx="13">
                  <c:v>0</c:v>
                </c:pt>
                <c:pt idx="14">
                  <c:v>22</c:v>
                </c:pt>
                <c:pt idx="15">
                  <c:v>0</c:v>
                </c:pt>
                <c:pt idx="16">
                  <c:v>280</c:v>
                </c:pt>
                <c:pt idx="17">
                  <c:v>213.28571428571428</c:v>
                </c:pt>
                <c:pt idx="18">
                  <c:v>0</c:v>
                </c:pt>
                <c:pt idx="19">
                  <c:v>0</c:v>
                </c:pt>
                <c:pt idx="20">
                  <c:v>172.28</c:v>
                </c:pt>
                <c:pt idx="21">
                  <c:v>0</c:v>
                </c:pt>
              </c:numCache>
            </c:numRef>
          </c:val>
        </c:ser>
        <c:dLbls>
          <c:showLegendKey val="0"/>
          <c:showVal val="0"/>
          <c:showCatName val="0"/>
          <c:showSerName val="0"/>
          <c:showPercent val="0"/>
          <c:showBubbleSize val="0"/>
        </c:dLbls>
        <c:gapWidth val="150"/>
        <c:overlap val="100"/>
        <c:axId val="219239920"/>
        <c:axId val="219274528"/>
      </c:barChart>
      <c:catAx>
        <c:axId val="21923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274528"/>
        <c:crosses val="autoZero"/>
        <c:auto val="1"/>
        <c:lblAlgn val="ctr"/>
        <c:lblOffset val="100"/>
        <c:noMultiLvlLbl val="0"/>
      </c:catAx>
      <c:valAx>
        <c:axId val="219274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239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Captures totales par rapport au canton et mois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'captures par canton et mois'!$B$28</c:f>
              <c:strCache>
                <c:ptCount val="1"/>
                <c:pt idx="0">
                  <c:v>Janvier</c:v>
                </c:pt>
              </c:strCache>
            </c:strRef>
          </c:tx>
          <c:spPr>
            <a:solidFill>
              <a:schemeClr val="accent1"/>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mois'!$B$29:$B$50</c:f>
              <c:numCache>
                <c:formatCode>General</c:formatCode>
                <c:ptCount val="22"/>
                <c:pt idx="0">
                  <c:v>0</c:v>
                </c:pt>
                <c:pt idx="1">
                  <c:v>39</c:v>
                </c:pt>
                <c:pt idx="2">
                  <c:v>689</c:v>
                </c:pt>
                <c:pt idx="3">
                  <c:v>129</c:v>
                </c:pt>
                <c:pt idx="4">
                  <c:v>0</c:v>
                </c:pt>
                <c:pt idx="5">
                  <c:v>288</c:v>
                </c:pt>
                <c:pt idx="6">
                  <c:v>3087</c:v>
                </c:pt>
                <c:pt idx="7">
                  <c:v>12</c:v>
                </c:pt>
                <c:pt idx="8">
                  <c:v>554</c:v>
                </c:pt>
                <c:pt idx="9">
                  <c:v>0</c:v>
                </c:pt>
                <c:pt idx="10">
                  <c:v>0</c:v>
                </c:pt>
                <c:pt idx="11">
                  <c:v>24</c:v>
                </c:pt>
                <c:pt idx="12">
                  <c:v>0</c:v>
                </c:pt>
                <c:pt idx="13">
                  <c:v>2</c:v>
                </c:pt>
                <c:pt idx="14">
                  <c:v>972</c:v>
                </c:pt>
                <c:pt idx="15">
                  <c:v>0</c:v>
                </c:pt>
                <c:pt idx="16">
                  <c:v>166</c:v>
                </c:pt>
                <c:pt idx="17">
                  <c:v>15564</c:v>
                </c:pt>
                <c:pt idx="18">
                  <c:v>0</c:v>
                </c:pt>
                <c:pt idx="19">
                  <c:v>0</c:v>
                </c:pt>
                <c:pt idx="20">
                  <c:v>2266</c:v>
                </c:pt>
                <c:pt idx="21">
                  <c:v>243.5</c:v>
                </c:pt>
              </c:numCache>
            </c:numRef>
          </c:val>
        </c:ser>
        <c:ser>
          <c:idx val="1"/>
          <c:order val="1"/>
          <c:tx>
            <c:strRef>
              <c:f>'captures par canton et mois'!$C$28</c:f>
              <c:strCache>
                <c:ptCount val="1"/>
                <c:pt idx="0">
                  <c:v>Février</c:v>
                </c:pt>
              </c:strCache>
            </c:strRef>
          </c:tx>
          <c:spPr>
            <a:solidFill>
              <a:schemeClr val="accent2"/>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mois'!$C$29:$C$50</c:f>
              <c:numCache>
                <c:formatCode>General</c:formatCode>
                <c:ptCount val="22"/>
                <c:pt idx="0">
                  <c:v>0</c:v>
                </c:pt>
                <c:pt idx="1">
                  <c:v>0</c:v>
                </c:pt>
                <c:pt idx="2">
                  <c:v>104</c:v>
                </c:pt>
                <c:pt idx="3">
                  <c:v>3</c:v>
                </c:pt>
                <c:pt idx="4">
                  <c:v>0</c:v>
                </c:pt>
                <c:pt idx="5">
                  <c:v>0</c:v>
                </c:pt>
                <c:pt idx="6">
                  <c:v>4</c:v>
                </c:pt>
                <c:pt idx="7">
                  <c:v>1</c:v>
                </c:pt>
                <c:pt idx="8">
                  <c:v>0</c:v>
                </c:pt>
                <c:pt idx="9">
                  <c:v>0</c:v>
                </c:pt>
                <c:pt idx="10">
                  <c:v>0</c:v>
                </c:pt>
                <c:pt idx="11">
                  <c:v>1</c:v>
                </c:pt>
                <c:pt idx="12">
                  <c:v>48</c:v>
                </c:pt>
                <c:pt idx="13">
                  <c:v>0</c:v>
                </c:pt>
                <c:pt idx="14">
                  <c:v>838</c:v>
                </c:pt>
                <c:pt idx="15">
                  <c:v>0</c:v>
                </c:pt>
                <c:pt idx="16">
                  <c:v>1</c:v>
                </c:pt>
                <c:pt idx="17">
                  <c:v>0</c:v>
                </c:pt>
                <c:pt idx="18">
                  <c:v>0</c:v>
                </c:pt>
                <c:pt idx="19">
                  <c:v>0</c:v>
                </c:pt>
                <c:pt idx="20">
                  <c:v>0</c:v>
                </c:pt>
                <c:pt idx="21">
                  <c:v>1.5</c:v>
                </c:pt>
              </c:numCache>
            </c:numRef>
          </c:val>
        </c:ser>
        <c:ser>
          <c:idx val="2"/>
          <c:order val="2"/>
          <c:tx>
            <c:strRef>
              <c:f>'captures par canton et mois'!$D$28</c:f>
              <c:strCache>
                <c:ptCount val="1"/>
                <c:pt idx="0">
                  <c:v>Mars</c:v>
                </c:pt>
              </c:strCache>
            </c:strRef>
          </c:tx>
          <c:spPr>
            <a:solidFill>
              <a:schemeClr val="accent3"/>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mois'!$D$29:$D$50</c:f>
              <c:numCache>
                <c:formatCode>General</c:formatCode>
                <c:ptCount val="22"/>
                <c:pt idx="0">
                  <c:v>0</c:v>
                </c:pt>
                <c:pt idx="1">
                  <c:v>12</c:v>
                </c:pt>
                <c:pt idx="2">
                  <c:v>137</c:v>
                </c:pt>
                <c:pt idx="3">
                  <c:v>1</c:v>
                </c:pt>
                <c:pt idx="4">
                  <c:v>0</c:v>
                </c:pt>
                <c:pt idx="5">
                  <c:v>5</c:v>
                </c:pt>
                <c:pt idx="6">
                  <c:v>10</c:v>
                </c:pt>
                <c:pt idx="7">
                  <c:v>5</c:v>
                </c:pt>
                <c:pt idx="8">
                  <c:v>0</c:v>
                </c:pt>
                <c:pt idx="9">
                  <c:v>0</c:v>
                </c:pt>
                <c:pt idx="10">
                  <c:v>0</c:v>
                </c:pt>
                <c:pt idx="11">
                  <c:v>1</c:v>
                </c:pt>
                <c:pt idx="12">
                  <c:v>3</c:v>
                </c:pt>
                <c:pt idx="13">
                  <c:v>0</c:v>
                </c:pt>
                <c:pt idx="14">
                  <c:v>51</c:v>
                </c:pt>
                <c:pt idx="15">
                  <c:v>0</c:v>
                </c:pt>
                <c:pt idx="16">
                  <c:v>0</c:v>
                </c:pt>
                <c:pt idx="17">
                  <c:v>17</c:v>
                </c:pt>
                <c:pt idx="18">
                  <c:v>0</c:v>
                </c:pt>
                <c:pt idx="19">
                  <c:v>0</c:v>
                </c:pt>
                <c:pt idx="20">
                  <c:v>6</c:v>
                </c:pt>
                <c:pt idx="21">
                  <c:v>23.5</c:v>
                </c:pt>
              </c:numCache>
            </c:numRef>
          </c:val>
        </c:ser>
        <c:ser>
          <c:idx val="3"/>
          <c:order val="3"/>
          <c:tx>
            <c:strRef>
              <c:f>'captures par canton et mois'!$E$28</c:f>
              <c:strCache>
                <c:ptCount val="1"/>
                <c:pt idx="0">
                  <c:v>Avril</c:v>
                </c:pt>
              </c:strCache>
            </c:strRef>
          </c:tx>
          <c:spPr>
            <a:solidFill>
              <a:schemeClr val="accent4"/>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mois'!$E$29:$E$50</c:f>
              <c:numCache>
                <c:formatCode>General</c:formatCode>
                <c:ptCount val="22"/>
                <c:pt idx="0">
                  <c:v>0</c:v>
                </c:pt>
                <c:pt idx="1">
                  <c:v>38</c:v>
                </c:pt>
                <c:pt idx="2">
                  <c:v>477</c:v>
                </c:pt>
                <c:pt idx="3">
                  <c:v>51</c:v>
                </c:pt>
                <c:pt idx="4">
                  <c:v>13</c:v>
                </c:pt>
                <c:pt idx="5">
                  <c:v>0</c:v>
                </c:pt>
                <c:pt idx="6">
                  <c:v>39</c:v>
                </c:pt>
                <c:pt idx="7">
                  <c:v>52</c:v>
                </c:pt>
                <c:pt idx="8">
                  <c:v>234</c:v>
                </c:pt>
                <c:pt idx="9">
                  <c:v>112</c:v>
                </c:pt>
                <c:pt idx="10">
                  <c:v>0</c:v>
                </c:pt>
                <c:pt idx="11">
                  <c:v>0</c:v>
                </c:pt>
                <c:pt idx="12">
                  <c:v>3</c:v>
                </c:pt>
                <c:pt idx="13">
                  <c:v>2</c:v>
                </c:pt>
                <c:pt idx="14">
                  <c:v>348</c:v>
                </c:pt>
                <c:pt idx="15">
                  <c:v>0</c:v>
                </c:pt>
                <c:pt idx="16">
                  <c:v>0</c:v>
                </c:pt>
                <c:pt idx="17">
                  <c:v>32</c:v>
                </c:pt>
                <c:pt idx="18">
                  <c:v>2</c:v>
                </c:pt>
                <c:pt idx="19">
                  <c:v>0</c:v>
                </c:pt>
                <c:pt idx="20">
                  <c:v>10</c:v>
                </c:pt>
                <c:pt idx="21">
                  <c:v>14.5</c:v>
                </c:pt>
              </c:numCache>
            </c:numRef>
          </c:val>
        </c:ser>
        <c:ser>
          <c:idx val="4"/>
          <c:order val="4"/>
          <c:tx>
            <c:strRef>
              <c:f>'captures par canton et mois'!$F$28</c:f>
              <c:strCache>
                <c:ptCount val="1"/>
                <c:pt idx="0">
                  <c:v>Mai</c:v>
                </c:pt>
              </c:strCache>
            </c:strRef>
          </c:tx>
          <c:spPr>
            <a:solidFill>
              <a:schemeClr val="accent5"/>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mois'!$F$29:$F$50</c:f>
              <c:numCache>
                <c:formatCode>General</c:formatCode>
                <c:ptCount val="22"/>
                <c:pt idx="0">
                  <c:v>0</c:v>
                </c:pt>
                <c:pt idx="1">
                  <c:v>63</c:v>
                </c:pt>
                <c:pt idx="2">
                  <c:v>90</c:v>
                </c:pt>
                <c:pt idx="3">
                  <c:v>48</c:v>
                </c:pt>
                <c:pt idx="4">
                  <c:v>14</c:v>
                </c:pt>
                <c:pt idx="5">
                  <c:v>8</c:v>
                </c:pt>
                <c:pt idx="6">
                  <c:v>19</c:v>
                </c:pt>
                <c:pt idx="7">
                  <c:v>54</c:v>
                </c:pt>
                <c:pt idx="8">
                  <c:v>328</c:v>
                </c:pt>
                <c:pt idx="9">
                  <c:v>190</c:v>
                </c:pt>
                <c:pt idx="10">
                  <c:v>0</c:v>
                </c:pt>
                <c:pt idx="11">
                  <c:v>1</c:v>
                </c:pt>
                <c:pt idx="12">
                  <c:v>0</c:v>
                </c:pt>
                <c:pt idx="13">
                  <c:v>2</c:v>
                </c:pt>
                <c:pt idx="14">
                  <c:v>688</c:v>
                </c:pt>
                <c:pt idx="15">
                  <c:v>0</c:v>
                </c:pt>
                <c:pt idx="16">
                  <c:v>0</c:v>
                </c:pt>
                <c:pt idx="17">
                  <c:v>6</c:v>
                </c:pt>
                <c:pt idx="18">
                  <c:v>0</c:v>
                </c:pt>
                <c:pt idx="19">
                  <c:v>0</c:v>
                </c:pt>
                <c:pt idx="20">
                  <c:v>79</c:v>
                </c:pt>
                <c:pt idx="21">
                  <c:v>18</c:v>
                </c:pt>
              </c:numCache>
            </c:numRef>
          </c:val>
        </c:ser>
        <c:ser>
          <c:idx val="5"/>
          <c:order val="5"/>
          <c:tx>
            <c:strRef>
              <c:f>'captures par canton et mois'!$G$28</c:f>
              <c:strCache>
                <c:ptCount val="1"/>
                <c:pt idx="0">
                  <c:v>Juin</c:v>
                </c:pt>
              </c:strCache>
            </c:strRef>
          </c:tx>
          <c:spPr>
            <a:solidFill>
              <a:schemeClr val="accent6"/>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mois'!$G$29:$G$50</c:f>
              <c:numCache>
                <c:formatCode>General</c:formatCode>
                <c:ptCount val="22"/>
                <c:pt idx="0">
                  <c:v>0</c:v>
                </c:pt>
                <c:pt idx="1">
                  <c:v>56</c:v>
                </c:pt>
                <c:pt idx="2">
                  <c:v>170</c:v>
                </c:pt>
                <c:pt idx="3">
                  <c:v>33</c:v>
                </c:pt>
                <c:pt idx="4">
                  <c:v>74</c:v>
                </c:pt>
                <c:pt idx="5">
                  <c:v>6</c:v>
                </c:pt>
                <c:pt idx="6">
                  <c:v>75</c:v>
                </c:pt>
                <c:pt idx="7">
                  <c:v>136</c:v>
                </c:pt>
                <c:pt idx="8">
                  <c:v>135</c:v>
                </c:pt>
                <c:pt idx="9">
                  <c:v>135</c:v>
                </c:pt>
                <c:pt idx="10">
                  <c:v>0</c:v>
                </c:pt>
                <c:pt idx="11">
                  <c:v>22</c:v>
                </c:pt>
                <c:pt idx="12">
                  <c:v>8</c:v>
                </c:pt>
                <c:pt idx="13">
                  <c:v>23</c:v>
                </c:pt>
                <c:pt idx="14">
                  <c:v>489</c:v>
                </c:pt>
                <c:pt idx="15">
                  <c:v>0</c:v>
                </c:pt>
                <c:pt idx="16">
                  <c:v>7</c:v>
                </c:pt>
                <c:pt idx="17">
                  <c:v>8</c:v>
                </c:pt>
                <c:pt idx="18">
                  <c:v>5</c:v>
                </c:pt>
                <c:pt idx="19">
                  <c:v>0</c:v>
                </c:pt>
                <c:pt idx="20">
                  <c:v>145</c:v>
                </c:pt>
                <c:pt idx="21">
                  <c:v>133.25</c:v>
                </c:pt>
              </c:numCache>
            </c:numRef>
          </c:val>
        </c:ser>
        <c:ser>
          <c:idx val="6"/>
          <c:order val="6"/>
          <c:tx>
            <c:strRef>
              <c:f>'captures par canton et mois'!$H$28</c:f>
              <c:strCache>
                <c:ptCount val="1"/>
                <c:pt idx="0">
                  <c:v>Juillet</c:v>
                </c:pt>
              </c:strCache>
            </c:strRef>
          </c:tx>
          <c:spPr>
            <a:solidFill>
              <a:schemeClr val="accent1">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mois'!$H$29:$H$50</c:f>
              <c:numCache>
                <c:formatCode>General</c:formatCode>
                <c:ptCount val="22"/>
                <c:pt idx="0">
                  <c:v>0</c:v>
                </c:pt>
                <c:pt idx="1">
                  <c:v>445</c:v>
                </c:pt>
                <c:pt idx="2">
                  <c:v>5798</c:v>
                </c:pt>
                <c:pt idx="3">
                  <c:v>808</c:v>
                </c:pt>
                <c:pt idx="4">
                  <c:v>1105</c:v>
                </c:pt>
                <c:pt idx="5">
                  <c:v>231</c:v>
                </c:pt>
                <c:pt idx="6">
                  <c:v>1251</c:v>
                </c:pt>
                <c:pt idx="7">
                  <c:v>1956</c:v>
                </c:pt>
                <c:pt idx="8">
                  <c:v>4106</c:v>
                </c:pt>
                <c:pt idx="9">
                  <c:v>740</c:v>
                </c:pt>
                <c:pt idx="10">
                  <c:v>0</c:v>
                </c:pt>
                <c:pt idx="11">
                  <c:v>70</c:v>
                </c:pt>
                <c:pt idx="12">
                  <c:v>158</c:v>
                </c:pt>
                <c:pt idx="13">
                  <c:v>33</c:v>
                </c:pt>
                <c:pt idx="14">
                  <c:v>2865</c:v>
                </c:pt>
                <c:pt idx="15">
                  <c:v>13</c:v>
                </c:pt>
                <c:pt idx="16">
                  <c:v>90</c:v>
                </c:pt>
                <c:pt idx="17">
                  <c:v>688</c:v>
                </c:pt>
                <c:pt idx="18">
                  <c:v>0</c:v>
                </c:pt>
                <c:pt idx="19">
                  <c:v>1</c:v>
                </c:pt>
                <c:pt idx="20">
                  <c:v>1374</c:v>
                </c:pt>
                <c:pt idx="21">
                  <c:v>1430.55</c:v>
                </c:pt>
              </c:numCache>
            </c:numRef>
          </c:val>
        </c:ser>
        <c:ser>
          <c:idx val="7"/>
          <c:order val="7"/>
          <c:tx>
            <c:strRef>
              <c:f>'captures par canton et mois'!$I$28</c:f>
              <c:strCache>
                <c:ptCount val="1"/>
                <c:pt idx="0">
                  <c:v>Août</c:v>
                </c:pt>
              </c:strCache>
            </c:strRef>
          </c:tx>
          <c:spPr>
            <a:solidFill>
              <a:schemeClr val="accent2">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mois'!$I$29:$I$50</c:f>
              <c:numCache>
                <c:formatCode>General</c:formatCode>
                <c:ptCount val="22"/>
                <c:pt idx="0">
                  <c:v>0</c:v>
                </c:pt>
                <c:pt idx="1">
                  <c:v>717</c:v>
                </c:pt>
                <c:pt idx="2">
                  <c:v>4910</c:v>
                </c:pt>
                <c:pt idx="3">
                  <c:v>4561</c:v>
                </c:pt>
                <c:pt idx="4">
                  <c:v>527</c:v>
                </c:pt>
                <c:pt idx="5">
                  <c:v>1841</c:v>
                </c:pt>
                <c:pt idx="6">
                  <c:v>1216</c:v>
                </c:pt>
                <c:pt idx="7">
                  <c:v>2791</c:v>
                </c:pt>
                <c:pt idx="8">
                  <c:v>878</c:v>
                </c:pt>
                <c:pt idx="9">
                  <c:v>1156</c:v>
                </c:pt>
                <c:pt idx="10">
                  <c:v>353</c:v>
                </c:pt>
                <c:pt idx="11">
                  <c:v>83</c:v>
                </c:pt>
                <c:pt idx="12">
                  <c:v>357</c:v>
                </c:pt>
                <c:pt idx="13">
                  <c:v>55</c:v>
                </c:pt>
                <c:pt idx="14">
                  <c:v>1724</c:v>
                </c:pt>
                <c:pt idx="15">
                  <c:v>36</c:v>
                </c:pt>
                <c:pt idx="16">
                  <c:v>178</c:v>
                </c:pt>
                <c:pt idx="17">
                  <c:v>3962</c:v>
                </c:pt>
                <c:pt idx="18">
                  <c:v>0</c:v>
                </c:pt>
                <c:pt idx="19">
                  <c:v>22</c:v>
                </c:pt>
                <c:pt idx="20">
                  <c:v>6279</c:v>
                </c:pt>
                <c:pt idx="21">
                  <c:v>804</c:v>
                </c:pt>
              </c:numCache>
            </c:numRef>
          </c:val>
        </c:ser>
        <c:ser>
          <c:idx val="8"/>
          <c:order val="8"/>
          <c:tx>
            <c:strRef>
              <c:f>'captures par canton et mois'!$J$28</c:f>
              <c:strCache>
                <c:ptCount val="1"/>
                <c:pt idx="0">
                  <c:v>Septembre</c:v>
                </c:pt>
              </c:strCache>
            </c:strRef>
          </c:tx>
          <c:spPr>
            <a:solidFill>
              <a:schemeClr val="accent3">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mois'!$J$29:$J$50</c:f>
              <c:numCache>
                <c:formatCode>General</c:formatCode>
                <c:ptCount val="22"/>
                <c:pt idx="0">
                  <c:v>0</c:v>
                </c:pt>
                <c:pt idx="1">
                  <c:v>1853</c:v>
                </c:pt>
                <c:pt idx="2">
                  <c:v>12152</c:v>
                </c:pt>
                <c:pt idx="3">
                  <c:v>7304</c:v>
                </c:pt>
                <c:pt idx="4">
                  <c:v>1505</c:v>
                </c:pt>
                <c:pt idx="5">
                  <c:v>3340</c:v>
                </c:pt>
                <c:pt idx="6">
                  <c:v>10973.5</c:v>
                </c:pt>
                <c:pt idx="7">
                  <c:v>4007</c:v>
                </c:pt>
                <c:pt idx="8">
                  <c:v>4485</c:v>
                </c:pt>
                <c:pt idx="9">
                  <c:v>15160</c:v>
                </c:pt>
                <c:pt idx="10">
                  <c:v>1093</c:v>
                </c:pt>
                <c:pt idx="11">
                  <c:v>804</c:v>
                </c:pt>
                <c:pt idx="12">
                  <c:v>1253</c:v>
                </c:pt>
                <c:pt idx="13">
                  <c:v>12</c:v>
                </c:pt>
                <c:pt idx="14">
                  <c:v>8823</c:v>
                </c:pt>
                <c:pt idx="15">
                  <c:v>254</c:v>
                </c:pt>
                <c:pt idx="16">
                  <c:v>1139</c:v>
                </c:pt>
                <c:pt idx="17">
                  <c:v>4806</c:v>
                </c:pt>
                <c:pt idx="18">
                  <c:v>0</c:v>
                </c:pt>
                <c:pt idx="19">
                  <c:v>57</c:v>
                </c:pt>
                <c:pt idx="20">
                  <c:v>29664</c:v>
                </c:pt>
                <c:pt idx="21">
                  <c:v>507</c:v>
                </c:pt>
              </c:numCache>
            </c:numRef>
          </c:val>
        </c:ser>
        <c:ser>
          <c:idx val="9"/>
          <c:order val="9"/>
          <c:tx>
            <c:strRef>
              <c:f>'captures par canton et mois'!$K$28</c:f>
              <c:strCache>
                <c:ptCount val="1"/>
                <c:pt idx="0">
                  <c:v>Octobre</c:v>
                </c:pt>
              </c:strCache>
            </c:strRef>
          </c:tx>
          <c:spPr>
            <a:solidFill>
              <a:schemeClr val="accent4">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mois'!$K$29:$K$50</c:f>
              <c:numCache>
                <c:formatCode>General</c:formatCode>
                <c:ptCount val="22"/>
                <c:pt idx="0">
                  <c:v>0</c:v>
                </c:pt>
                <c:pt idx="1">
                  <c:v>531</c:v>
                </c:pt>
                <c:pt idx="2">
                  <c:v>38312</c:v>
                </c:pt>
                <c:pt idx="3">
                  <c:v>12012</c:v>
                </c:pt>
                <c:pt idx="4">
                  <c:v>3915</c:v>
                </c:pt>
                <c:pt idx="5">
                  <c:v>2068</c:v>
                </c:pt>
                <c:pt idx="6">
                  <c:v>6561</c:v>
                </c:pt>
                <c:pt idx="7">
                  <c:v>144</c:v>
                </c:pt>
                <c:pt idx="8">
                  <c:v>5718</c:v>
                </c:pt>
                <c:pt idx="9">
                  <c:v>9291</c:v>
                </c:pt>
                <c:pt idx="10">
                  <c:v>778</c:v>
                </c:pt>
                <c:pt idx="11">
                  <c:v>1200</c:v>
                </c:pt>
                <c:pt idx="12">
                  <c:v>1253</c:v>
                </c:pt>
                <c:pt idx="13">
                  <c:v>0</c:v>
                </c:pt>
                <c:pt idx="14">
                  <c:v>7753</c:v>
                </c:pt>
                <c:pt idx="15">
                  <c:v>86</c:v>
                </c:pt>
                <c:pt idx="16">
                  <c:v>275</c:v>
                </c:pt>
                <c:pt idx="17">
                  <c:v>7892</c:v>
                </c:pt>
                <c:pt idx="18">
                  <c:v>0</c:v>
                </c:pt>
                <c:pt idx="19">
                  <c:v>0</c:v>
                </c:pt>
                <c:pt idx="20">
                  <c:v>14323</c:v>
                </c:pt>
                <c:pt idx="21">
                  <c:v>557</c:v>
                </c:pt>
              </c:numCache>
            </c:numRef>
          </c:val>
        </c:ser>
        <c:ser>
          <c:idx val="10"/>
          <c:order val="10"/>
          <c:tx>
            <c:strRef>
              <c:f>'captures par canton et mois'!$L$28</c:f>
              <c:strCache>
                <c:ptCount val="1"/>
                <c:pt idx="0">
                  <c:v>Novembre</c:v>
                </c:pt>
              </c:strCache>
            </c:strRef>
          </c:tx>
          <c:spPr>
            <a:solidFill>
              <a:schemeClr val="accent5">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mois'!$L$29:$L$50</c:f>
              <c:numCache>
                <c:formatCode>General</c:formatCode>
                <c:ptCount val="22"/>
                <c:pt idx="0">
                  <c:v>0</c:v>
                </c:pt>
                <c:pt idx="1">
                  <c:v>86</c:v>
                </c:pt>
                <c:pt idx="2">
                  <c:v>14069</c:v>
                </c:pt>
                <c:pt idx="3">
                  <c:v>5546</c:v>
                </c:pt>
                <c:pt idx="4">
                  <c:v>983</c:v>
                </c:pt>
                <c:pt idx="5">
                  <c:v>2420</c:v>
                </c:pt>
                <c:pt idx="6">
                  <c:v>22310</c:v>
                </c:pt>
                <c:pt idx="7">
                  <c:v>0</c:v>
                </c:pt>
                <c:pt idx="8">
                  <c:v>6189</c:v>
                </c:pt>
                <c:pt idx="9">
                  <c:v>1085</c:v>
                </c:pt>
                <c:pt idx="10">
                  <c:v>0</c:v>
                </c:pt>
                <c:pt idx="11">
                  <c:v>625</c:v>
                </c:pt>
                <c:pt idx="12">
                  <c:v>2318</c:v>
                </c:pt>
                <c:pt idx="13">
                  <c:v>0</c:v>
                </c:pt>
                <c:pt idx="14">
                  <c:v>32832</c:v>
                </c:pt>
                <c:pt idx="15">
                  <c:v>0</c:v>
                </c:pt>
                <c:pt idx="16">
                  <c:v>317</c:v>
                </c:pt>
                <c:pt idx="17">
                  <c:v>26199</c:v>
                </c:pt>
                <c:pt idx="18">
                  <c:v>0</c:v>
                </c:pt>
                <c:pt idx="19">
                  <c:v>0</c:v>
                </c:pt>
                <c:pt idx="20">
                  <c:v>13890</c:v>
                </c:pt>
                <c:pt idx="21">
                  <c:v>0</c:v>
                </c:pt>
              </c:numCache>
            </c:numRef>
          </c:val>
        </c:ser>
        <c:ser>
          <c:idx val="11"/>
          <c:order val="11"/>
          <c:tx>
            <c:strRef>
              <c:f>'captures par canton et mois'!$M$28</c:f>
              <c:strCache>
                <c:ptCount val="1"/>
                <c:pt idx="0">
                  <c:v>Décembre</c:v>
                </c:pt>
              </c:strCache>
            </c:strRef>
          </c:tx>
          <c:spPr>
            <a:solidFill>
              <a:schemeClr val="accent6">
                <a:lumMod val="60000"/>
              </a:schemeClr>
            </a:solidFill>
            <a:ln>
              <a:noFill/>
            </a:ln>
            <a:effectLst/>
          </c:spPr>
          <c:invertIfNegative val="0"/>
          <c:cat>
            <c:strRef>
              <c:f>'captures par canton et mois'!$A$29:$A$50</c:f>
              <c:strCache>
                <c:ptCount val="22"/>
                <c:pt idx="0">
                  <c:v>AR</c:v>
                </c:pt>
                <c:pt idx="1">
                  <c:v>AG</c:v>
                </c:pt>
                <c:pt idx="2">
                  <c:v>TI</c:v>
                </c:pt>
                <c:pt idx="3">
                  <c:v>VS</c:v>
                </c:pt>
                <c:pt idx="4">
                  <c:v>BL</c:v>
                </c:pt>
                <c:pt idx="5">
                  <c:v>TG</c:v>
                </c:pt>
                <c:pt idx="6">
                  <c:v>ZH</c:v>
                </c:pt>
                <c:pt idx="7">
                  <c:v>BE</c:v>
                </c:pt>
                <c:pt idx="8">
                  <c:v>FR</c:v>
                </c:pt>
                <c:pt idx="9">
                  <c:v>GE</c:v>
                </c:pt>
                <c:pt idx="10">
                  <c:v>GR</c:v>
                </c:pt>
                <c:pt idx="11">
                  <c:v>JU</c:v>
                </c:pt>
                <c:pt idx="12">
                  <c:v>LU</c:v>
                </c:pt>
                <c:pt idx="13">
                  <c:v>SO</c:v>
                </c:pt>
                <c:pt idx="14">
                  <c:v>VD</c:v>
                </c:pt>
                <c:pt idx="15">
                  <c:v>SH</c:v>
                </c:pt>
                <c:pt idx="16">
                  <c:v>Vbg (A)</c:v>
                </c:pt>
                <c:pt idx="17">
                  <c:v>SG</c:v>
                </c:pt>
                <c:pt idx="18">
                  <c:v>NW</c:v>
                </c:pt>
                <c:pt idx="19">
                  <c:v>NE</c:v>
                </c:pt>
                <c:pt idx="20">
                  <c:v>BW (D)</c:v>
                </c:pt>
                <c:pt idx="21">
                  <c:v>sicoli (F)</c:v>
                </c:pt>
              </c:strCache>
            </c:strRef>
          </c:cat>
          <c:val>
            <c:numRef>
              <c:f>'captures par canton et mois'!$M$29:$M$50</c:f>
              <c:numCache>
                <c:formatCode>General</c:formatCode>
                <c:ptCount val="22"/>
                <c:pt idx="0">
                  <c:v>0</c:v>
                </c:pt>
                <c:pt idx="1">
                  <c:v>4</c:v>
                </c:pt>
                <c:pt idx="2">
                  <c:v>1321</c:v>
                </c:pt>
                <c:pt idx="3">
                  <c:v>438</c:v>
                </c:pt>
                <c:pt idx="4">
                  <c:v>87</c:v>
                </c:pt>
                <c:pt idx="5">
                  <c:v>123</c:v>
                </c:pt>
                <c:pt idx="6">
                  <c:v>4958</c:v>
                </c:pt>
                <c:pt idx="7">
                  <c:v>0</c:v>
                </c:pt>
                <c:pt idx="8">
                  <c:v>5031</c:v>
                </c:pt>
                <c:pt idx="9">
                  <c:v>47</c:v>
                </c:pt>
                <c:pt idx="10">
                  <c:v>0</c:v>
                </c:pt>
                <c:pt idx="11">
                  <c:v>84</c:v>
                </c:pt>
                <c:pt idx="12">
                  <c:v>137</c:v>
                </c:pt>
                <c:pt idx="13">
                  <c:v>0</c:v>
                </c:pt>
                <c:pt idx="14">
                  <c:v>11</c:v>
                </c:pt>
                <c:pt idx="15">
                  <c:v>0</c:v>
                </c:pt>
                <c:pt idx="16">
                  <c:v>140</c:v>
                </c:pt>
                <c:pt idx="17">
                  <c:v>2986</c:v>
                </c:pt>
                <c:pt idx="18">
                  <c:v>0</c:v>
                </c:pt>
                <c:pt idx="19">
                  <c:v>0</c:v>
                </c:pt>
                <c:pt idx="20">
                  <c:v>4307</c:v>
                </c:pt>
                <c:pt idx="21">
                  <c:v>0</c:v>
                </c:pt>
              </c:numCache>
            </c:numRef>
          </c:val>
        </c:ser>
        <c:dLbls>
          <c:showLegendKey val="0"/>
          <c:showVal val="0"/>
          <c:showCatName val="0"/>
          <c:showSerName val="0"/>
          <c:showPercent val="0"/>
          <c:showBubbleSize val="0"/>
        </c:dLbls>
        <c:gapWidth val="150"/>
        <c:overlap val="100"/>
        <c:axId val="144910728"/>
        <c:axId val="144912296"/>
      </c:barChart>
      <c:catAx>
        <c:axId val="14491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912296"/>
        <c:crosses val="autoZero"/>
        <c:auto val="1"/>
        <c:lblAlgn val="ctr"/>
        <c:lblOffset val="100"/>
        <c:noMultiLvlLbl val="0"/>
      </c:catAx>
      <c:valAx>
        <c:axId val="144912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910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57151</xdr:colOff>
      <xdr:row>36</xdr:row>
      <xdr:rowOff>38101</xdr:rowOff>
    </xdr:from>
    <xdr:to>
      <xdr:col>49</xdr:col>
      <xdr:colOff>219076</xdr:colOff>
      <xdr:row>60</xdr:row>
      <xdr:rowOff>57151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51</xdr:row>
      <xdr:rowOff>114300</xdr:rowOff>
    </xdr:from>
    <xdr:to>
      <xdr:col>12</xdr:col>
      <xdr:colOff>200025</xdr:colOff>
      <xdr:row>70</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238125</xdr:colOff>
      <xdr:row>62</xdr:row>
      <xdr:rowOff>61911</xdr:rowOff>
    </xdr:from>
    <xdr:to>
      <xdr:col>51</xdr:col>
      <xdr:colOff>171450</xdr:colOff>
      <xdr:row>83</xdr:row>
      <xdr:rowOff>76199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514355</xdr:colOff>
      <xdr:row>52</xdr:row>
      <xdr:rowOff>104775</xdr:rowOff>
    </xdr:from>
    <xdr:to>
      <xdr:col>33</xdr:col>
      <xdr:colOff>342900</xdr:colOff>
      <xdr:row>76</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133356</xdr:colOff>
      <xdr:row>28</xdr:row>
      <xdr:rowOff>157162</xdr:rowOff>
    </xdr:from>
    <xdr:to>
      <xdr:col>43</xdr:col>
      <xdr:colOff>123831</xdr:colOff>
      <xdr:row>46</xdr:row>
      <xdr:rowOff>147637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profatec.ch/" TargetMode="External"/><Relationship Id="rId2" Type="http://schemas.openxmlformats.org/officeDocument/2006/relationships/hyperlink" Target="http://www.profatec.ch/" TargetMode="External"/><Relationship Id="rId1" Type="http://schemas.openxmlformats.org/officeDocument/2006/relationships/hyperlink" Target="http://www.profatec.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xSplit="1" ySplit="2" topLeftCell="K3" activePane="bottomRight" state="frozen"/>
      <selection pane="topRight" activeCell="B1" sqref="B1"/>
      <selection pane="bottomLeft" activeCell="A3" sqref="A3"/>
      <selection pane="bottomRight" activeCell="B21" sqref="B21"/>
    </sheetView>
  </sheetViews>
  <sheetFormatPr baseColWidth="10" defaultColWidth="14.42578125" defaultRowHeight="15.75" customHeight="1"/>
  <cols>
    <col min="2" max="2" width="51.140625" customWidth="1"/>
    <col min="3" max="3" width="36.7109375" customWidth="1"/>
    <col min="4" max="4" width="35.85546875" customWidth="1"/>
    <col min="5" max="5" width="43.7109375" customWidth="1"/>
    <col min="6" max="6" width="59.85546875" customWidth="1"/>
    <col min="7" max="7" width="58" customWidth="1"/>
    <col min="8" max="8" width="42.140625" customWidth="1"/>
    <col min="9" max="9" width="45.7109375" customWidth="1"/>
    <col min="10" max="10" width="67.5703125" customWidth="1"/>
    <col min="11" max="11" width="62.85546875" customWidth="1"/>
    <col min="12" max="12" width="70.7109375" customWidth="1"/>
    <col min="13" max="13" width="60.42578125" customWidth="1"/>
  </cols>
  <sheetData>
    <row r="1" spans="1:13" ht="15.75" customHeight="1">
      <c r="A1" s="39" t="s">
        <v>0</v>
      </c>
      <c r="B1" s="39" t="s">
        <v>628</v>
      </c>
      <c r="C1" s="39" t="s">
        <v>629</v>
      </c>
      <c r="D1" s="39" t="s">
        <v>630</v>
      </c>
      <c r="E1" s="39" t="s">
        <v>631</v>
      </c>
      <c r="F1" s="39" t="s">
        <v>632</v>
      </c>
      <c r="G1" s="39" t="s">
        <v>633</v>
      </c>
      <c r="H1" s="39" t="s">
        <v>634</v>
      </c>
      <c r="I1" s="39" t="s">
        <v>635</v>
      </c>
      <c r="J1" s="39" t="s">
        <v>636</v>
      </c>
      <c r="K1" s="39" t="s">
        <v>637</v>
      </c>
      <c r="L1" s="39" t="s">
        <v>638</v>
      </c>
      <c r="M1" s="39" t="s">
        <v>639</v>
      </c>
    </row>
    <row r="2" spans="1:13" s="38" customFormat="1" ht="15.75" customHeight="1" thickBot="1">
      <c r="A2" s="44" t="s">
        <v>9</v>
      </c>
      <c r="B2" s="44" t="s">
        <v>640</v>
      </c>
      <c r="C2" s="44" t="s">
        <v>641</v>
      </c>
      <c r="D2" s="44" t="s">
        <v>642</v>
      </c>
      <c r="E2" s="44" t="s">
        <v>643</v>
      </c>
      <c r="F2" s="156" t="s">
        <v>644</v>
      </c>
      <c r="G2" s="156" t="s">
        <v>645</v>
      </c>
      <c r="H2" s="44" t="s">
        <v>646</v>
      </c>
      <c r="I2" s="156" t="s">
        <v>647</v>
      </c>
      <c r="J2" s="156" t="s">
        <v>648</v>
      </c>
      <c r="K2" s="44" t="s">
        <v>649</v>
      </c>
      <c r="L2" s="44" t="s">
        <v>650</v>
      </c>
      <c r="M2" s="44" t="s">
        <v>651</v>
      </c>
    </row>
    <row r="3" spans="1:13" ht="15.75" customHeight="1">
      <c r="A3" s="43" t="s">
        <v>21</v>
      </c>
      <c r="B3" s="159"/>
      <c r="C3" s="159"/>
      <c r="D3" s="159"/>
      <c r="E3" s="160"/>
      <c r="F3" s="157"/>
      <c r="G3" s="157"/>
      <c r="H3" s="160"/>
      <c r="I3" s="207"/>
      <c r="J3" s="207"/>
      <c r="K3" s="159"/>
      <c r="L3" s="159"/>
      <c r="M3" s="159"/>
    </row>
    <row r="4" spans="1:13" ht="15.75" customHeight="1">
      <c r="A4" s="40" t="s">
        <v>652</v>
      </c>
      <c r="B4" s="161"/>
      <c r="C4" s="161"/>
      <c r="D4" s="161"/>
      <c r="E4" s="162"/>
      <c r="F4" s="157"/>
      <c r="G4" s="157"/>
      <c r="H4" s="162"/>
      <c r="I4" s="207"/>
      <c r="J4" s="207"/>
      <c r="K4" s="161"/>
      <c r="L4" s="161"/>
      <c r="M4" s="161"/>
    </row>
    <row r="5" spans="1:13" ht="15.75" customHeight="1">
      <c r="A5" s="40" t="s">
        <v>27</v>
      </c>
      <c r="B5" s="166" t="s">
        <v>689</v>
      </c>
      <c r="C5" s="166"/>
      <c r="D5" s="166"/>
      <c r="E5" s="166" t="s">
        <v>690</v>
      </c>
      <c r="F5" s="166" t="s">
        <v>691</v>
      </c>
      <c r="G5" s="166" t="s">
        <v>925</v>
      </c>
      <c r="H5" s="166"/>
      <c r="I5" s="207"/>
      <c r="J5" s="207"/>
      <c r="K5" s="161"/>
      <c r="L5" s="161"/>
      <c r="M5" s="161"/>
    </row>
    <row r="6" spans="1:13" ht="15.75" customHeight="1">
      <c r="A6" s="40" t="s">
        <v>117</v>
      </c>
      <c r="B6" s="161"/>
      <c r="C6" s="161"/>
      <c r="D6" s="161"/>
      <c r="E6" s="162"/>
      <c r="F6" s="157"/>
      <c r="G6" s="157"/>
      <c r="H6" s="162"/>
      <c r="I6" s="207"/>
      <c r="J6" s="207"/>
      <c r="K6" s="161"/>
      <c r="L6" s="161"/>
      <c r="M6" s="161"/>
    </row>
    <row r="7" spans="1:13" ht="15.75" customHeight="1">
      <c r="A7" s="40" t="s">
        <v>178</v>
      </c>
      <c r="B7" s="161"/>
      <c r="C7" s="161"/>
      <c r="D7" s="161"/>
      <c r="E7" s="166" t="s">
        <v>926</v>
      </c>
      <c r="F7" s="166"/>
      <c r="G7" s="166" t="s">
        <v>927</v>
      </c>
      <c r="H7" s="166" t="s">
        <v>928</v>
      </c>
      <c r="I7" s="207" t="s">
        <v>956</v>
      </c>
      <c r="J7" s="207"/>
      <c r="K7" s="161"/>
      <c r="L7" s="161"/>
      <c r="M7" s="161"/>
    </row>
    <row r="8" spans="1:13" ht="15.75" customHeight="1">
      <c r="A8" s="40" t="s">
        <v>220</v>
      </c>
      <c r="B8" s="161"/>
      <c r="C8" s="161"/>
      <c r="D8" s="161"/>
      <c r="E8" s="162"/>
      <c r="F8" s="157"/>
      <c r="G8" s="157"/>
      <c r="H8" s="162"/>
      <c r="I8" s="207"/>
      <c r="J8" s="207"/>
      <c r="K8" s="161"/>
      <c r="L8" s="161"/>
      <c r="M8" s="161"/>
    </row>
    <row r="9" spans="1:13" ht="15.75" customHeight="1">
      <c r="A9" s="40" t="s">
        <v>653</v>
      </c>
      <c r="B9" s="161"/>
      <c r="C9" s="161"/>
      <c r="D9" s="161"/>
      <c r="E9" s="162"/>
      <c r="F9" s="157"/>
      <c r="G9" s="157"/>
      <c r="H9" s="162"/>
      <c r="I9" s="207"/>
      <c r="J9" s="207"/>
      <c r="K9" s="161"/>
      <c r="L9" s="161"/>
      <c r="M9" s="161"/>
    </row>
    <row r="10" spans="1:13" ht="15.75" customHeight="1">
      <c r="A10" s="40" t="s">
        <v>280</v>
      </c>
      <c r="B10" s="161"/>
      <c r="C10" s="161"/>
      <c r="D10" s="161"/>
      <c r="E10" s="162"/>
      <c r="F10" s="157"/>
      <c r="G10" s="157"/>
      <c r="H10" s="162"/>
      <c r="I10" s="207"/>
      <c r="J10" s="207"/>
      <c r="K10" s="161"/>
      <c r="L10" s="161"/>
      <c r="M10" s="161"/>
    </row>
    <row r="11" spans="1:13" ht="15.75" customHeight="1">
      <c r="A11" s="40" t="s">
        <v>291</v>
      </c>
      <c r="B11" s="161"/>
      <c r="C11" s="161"/>
      <c r="D11" s="161"/>
      <c r="E11" s="162"/>
      <c r="F11" s="157"/>
      <c r="G11" s="157"/>
      <c r="H11" s="162"/>
      <c r="I11" s="207"/>
      <c r="J11" s="207"/>
      <c r="K11" s="161"/>
      <c r="L11" s="161"/>
      <c r="M11" s="161"/>
    </row>
    <row r="12" spans="1:13" ht="15.75" customHeight="1">
      <c r="A12" s="40" t="s">
        <v>302</v>
      </c>
      <c r="B12" s="158" t="s">
        <v>921</v>
      </c>
      <c r="C12" s="158" t="s">
        <v>922</v>
      </c>
      <c r="D12" s="158" t="s">
        <v>922</v>
      </c>
      <c r="E12" s="163" t="s">
        <v>922</v>
      </c>
      <c r="F12" s="158" t="s">
        <v>720</v>
      </c>
      <c r="G12" s="164" t="s">
        <v>923</v>
      </c>
      <c r="H12" s="165" t="s">
        <v>924</v>
      </c>
      <c r="I12" s="207"/>
      <c r="J12" s="208" t="s">
        <v>957</v>
      </c>
      <c r="K12" s="161"/>
      <c r="L12" s="161"/>
      <c r="M12" s="161"/>
    </row>
    <row r="13" spans="1:13" ht="15.75" customHeight="1">
      <c r="A13" s="40" t="s">
        <v>654</v>
      </c>
      <c r="B13" s="161"/>
      <c r="C13" s="161"/>
      <c r="D13" s="161"/>
      <c r="E13" s="162"/>
      <c r="F13" s="157"/>
      <c r="G13" s="157"/>
      <c r="H13" s="162"/>
      <c r="I13" s="207" t="s">
        <v>958</v>
      </c>
      <c r="J13" s="207"/>
      <c r="K13" s="161"/>
      <c r="L13" s="161"/>
      <c r="M13" s="161"/>
    </row>
    <row r="14" spans="1:13" ht="15.75" customHeight="1">
      <c r="A14" s="40" t="s">
        <v>319</v>
      </c>
      <c r="B14" s="161"/>
      <c r="C14" s="161"/>
      <c r="D14" s="161"/>
      <c r="E14" s="162"/>
      <c r="F14" s="157"/>
      <c r="G14" s="157"/>
      <c r="H14" s="161"/>
      <c r="I14" s="161"/>
      <c r="J14" s="161"/>
      <c r="K14" s="161"/>
      <c r="L14" s="161"/>
      <c r="M14" s="161"/>
    </row>
    <row r="15" spans="1:13" ht="15.75" customHeight="1">
      <c r="A15" s="40" t="s">
        <v>655</v>
      </c>
      <c r="B15" s="161"/>
      <c r="C15" s="161"/>
      <c r="D15" s="161"/>
      <c r="E15" s="162"/>
      <c r="F15" s="157"/>
      <c r="G15" s="157"/>
      <c r="H15" s="161"/>
      <c r="I15" s="161"/>
      <c r="J15" s="161"/>
      <c r="K15" s="161"/>
      <c r="L15" s="161"/>
      <c r="M15" s="161"/>
    </row>
    <row r="16" spans="1:13" ht="15.75" customHeight="1">
      <c r="A16" s="40" t="s">
        <v>324</v>
      </c>
      <c r="B16" s="207" t="s">
        <v>687</v>
      </c>
      <c r="C16" s="207" t="s">
        <v>688</v>
      </c>
      <c r="D16" s="207" t="s">
        <v>688</v>
      </c>
      <c r="E16" s="207" t="s">
        <v>688</v>
      </c>
      <c r="F16" s="207" t="s">
        <v>929</v>
      </c>
      <c r="G16" s="207" t="s">
        <v>930</v>
      </c>
      <c r="H16" s="207" t="s">
        <v>931</v>
      </c>
      <c r="I16" s="161"/>
      <c r="J16" s="161"/>
      <c r="K16" s="161"/>
      <c r="L16" s="161"/>
      <c r="M16" s="161"/>
    </row>
    <row r="17" spans="1:13" ht="15.75" customHeight="1">
      <c r="A17" s="40" t="s">
        <v>656</v>
      </c>
      <c r="B17" s="207"/>
      <c r="C17" s="207"/>
      <c r="D17" s="207"/>
      <c r="E17" s="207"/>
      <c r="F17" s="207"/>
      <c r="G17" s="207" t="s">
        <v>932</v>
      </c>
      <c r="H17" s="207" t="s">
        <v>933</v>
      </c>
      <c r="I17" s="161"/>
      <c r="J17" s="161"/>
      <c r="K17" s="161"/>
      <c r="L17" s="161"/>
      <c r="M17" s="161"/>
    </row>
    <row r="18" spans="1:13" ht="15.75" customHeight="1">
      <c r="A18" s="40" t="s">
        <v>657</v>
      </c>
      <c r="B18" s="161"/>
      <c r="C18" s="161"/>
      <c r="D18" s="161"/>
      <c r="E18" s="161"/>
      <c r="F18" s="157"/>
      <c r="G18" s="157"/>
      <c r="H18" s="161"/>
      <c r="I18" s="161"/>
      <c r="J18" s="161"/>
      <c r="K18" s="161"/>
      <c r="L18" s="161"/>
      <c r="M18" s="161"/>
    </row>
    <row r="19" spans="1:13" ht="15.75" customHeight="1">
      <c r="A19" s="40" t="s">
        <v>399</v>
      </c>
      <c r="B19" s="161"/>
      <c r="C19" s="161"/>
      <c r="D19" s="161"/>
      <c r="E19" s="161"/>
      <c r="F19" s="157"/>
      <c r="G19" s="157"/>
      <c r="H19" s="161"/>
      <c r="I19" s="161"/>
      <c r="J19" s="161"/>
      <c r="K19" s="161"/>
      <c r="L19" s="161"/>
      <c r="M19" s="161"/>
    </row>
    <row r="20" spans="1:13" ht="15.75" customHeight="1">
      <c r="A20" s="40" t="s">
        <v>379</v>
      </c>
      <c r="B20" s="161"/>
      <c r="C20" s="161"/>
      <c r="D20" s="161"/>
      <c r="E20" s="162"/>
      <c r="F20" s="157"/>
      <c r="G20" s="157"/>
      <c r="H20" s="161"/>
      <c r="I20" s="161"/>
      <c r="J20" s="161"/>
      <c r="K20" s="161"/>
      <c r="L20" s="161"/>
      <c r="M20" s="161"/>
    </row>
    <row r="21" spans="1:13" ht="15.75" customHeight="1">
      <c r="A21" s="40" t="s">
        <v>658</v>
      </c>
      <c r="B21" s="161"/>
      <c r="C21" s="161"/>
      <c r="D21" s="161"/>
      <c r="E21" s="162"/>
      <c r="F21" s="157"/>
      <c r="G21" s="157"/>
      <c r="H21" s="161"/>
      <c r="I21" s="161"/>
      <c r="J21" s="161"/>
      <c r="K21" s="161"/>
      <c r="L21" s="161"/>
      <c r="M21" s="161"/>
    </row>
    <row r="22" spans="1:13" ht="15.75" customHeight="1">
      <c r="A22" s="40" t="s">
        <v>659</v>
      </c>
      <c r="B22" s="161"/>
      <c r="C22" s="161"/>
      <c r="D22" s="161"/>
      <c r="E22" s="162"/>
      <c r="F22" s="157"/>
      <c r="G22" s="157"/>
      <c r="H22" s="161"/>
      <c r="I22" s="161"/>
      <c r="J22" s="161"/>
      <c r="K22" s="161"/>
      <c r="L22" s="161"/>
      <c r="M22" s="161"/>
    </row>
    <row r="23" spans="1:13" ht="55.5" customHeight="1">
      <c r="A23" s="40" t="s">
        <v>660</v>
      </c>
      <c r="B23" s="103" t="s">
        <v>721</v>
      </c>
      <c r="C23" s="161"/>
      <c r="D23" s="161"/>
      <c r="E23" s="162"/>
      <c r="F23" s="158" t="s">
        <v>721</v>
      </c>
      <c r="G23" s="157"/>
      <c r="H23" s="161"/>
      <c r="I23" s="161"/>
      <c r="J23" s="161"/>
      <c r="K23" s="161"/>
      <c r="L23" s="161"/>
      <c r="M23" s="161"/>
    </row>
    <row r="24" spans="1:13" ht="15.75" customHeight="1">
      <c r="A24" s="40" t="s">
        <v>474</v>
      </c>
      <c r="B24" s="161"/>
      <c r="C24" s="161"/>
      <c r="D24" s="161"/>
      <c r="E24" s="161"/>
      <c r="F24" s="161"/>
      <c r="G24" s="161"/>
      <c r="H24" s="161"/>
      <c r="I24" s="161"/>
      <c r="J24" s="161"/>
      <c r="K24" s="161"/>
      <c r="L24" s="128" t="s">
        <v>1104</v>
      </c>
      <c r="M24" s="161"/>
    </row>
    <row r="25" spans="1:13" ht="15.75" customHeight="1">
      <c r="A25" s="40" t="s">
        <v>661</v>
      </c>
      <c r="B25" s="161"/>
      <c r="C25" s="161"/>
      <c r="D25" s="161"/>
      <c r="E25" s="161"/>
      <c r="F25" s="161"/>
      <c r="G25" s="161"/>
      <c r="H25" s="161"/>
      <c r="I25" s="161"/>
      <c r="J25" s="161"/>
      <c r="K25" s="161"/>
      <c r="L25" s="161"/>
      <c r="M25" s="161"/>
    </row>
    <row r="26" spans="1:13" ht="15.75" customHeight="1">
      <c r="A26" s="40" t="s">
        <v>502</v>
      </c>
      <c r="B26" s="161"/>
      <c r="C26" s="161"/>
      <c r="D26" s="161"/>
      <c r="E26" s="161"/>
      <c r="F26" s="161"/>
      <c r="G26" s="161"/>
      <c r="H26" s="161"/>
      <c r="I26" s="161"/>
      <c r="J26" s="161"/>
      <c r="K26" s="161"/>
      <c r="L26" s="161"/>
      <c r="M26" s="161"/>
    </row>
    <row r="27" spans="1:13" ht="15.75" customHeight="1">
      <c r="A27" s="39"/>
      <c r="B27" s="161"/>
      <c r="C27" s="161"/>
      <c r="D27" s="161"/>
      <c r="E27" s="161"/>
      <c r="F27" s="161"/>
      <c r="G27" s="161"/>
      <c r="H27" s="161"/>
      <c r="I27" s="161"/>
      <c r="J27" s="161"/>
      <c r="K27" s="161"/>
      <c r="L27" s="161"/>
      <c r="M27" s="161"/>
    </row>
    <row r="28" spans="1:13" ht="29.25" customHeight="1">
      <c r="A28" s="41" t="s">
        <v>662</v>
      </c>
      <c r="B28" s="161"/>
      <c r="C28" s="161"/>
      <c r="D28" s="161"/>
      <c r="E28" s="161"/>
      <c r="F28" s="161"/>
      <c r="G28" s="161"/>
      <c r="H28" s="161"/>
      <c r="I28" s="161"/>
      <c r="J28" s="161"/>
      <c r="K28" s="161"/>
      <c r="L28" s="161"/>
      <c r="M28" s="161"/>
    </row>
    <row r="29" spans="1:13" ht="27" customHeight="1">
      <c r="A29" s="42" t="s">
        <v>664</v>
      </c>
      <c r="B29" s="161"/>
      <c r="C29" s="161"/>
      <c r="D29" s="161"/>
      <c r="E29" s="161"/>
      <c r="F29" s="161"/>
      <c r="G29" s="161"/>
      <c r="H29" s="161"/>
      <c r="I29" s="161"/>
      <c r="J29" s="161"/>
      <c r="K29" s="161"/>
      <c r="L29" s="161"/>
      <c r="M29" s="161"/>
    </row>
    <row r="30" spans="1:13" ht="26.25" customHeight="1">
      <c r="A30" s="42" t="s">
        <v>663</v>
      </c>
      <c r="B30" s="161"/>
      <c r="C30" s="161"/>
      <c r="D30" s="161"/>
      <c r="E30" s="161"/>
      <c r="F30" s="161"/>
      <c r="G30" s="161"/>
      <c r="H30" s="161"/>
      <c r="I30" s="161"/>
      <c r="J30" s="161"/>
      <c r="K30" s="161"/>
      <c r="L30" s="161"/>
      <c r="M30" s="161"/>
    </row>
    <row r="31" spans="1:13" ht="15.75" customHeight="1">
      <c r="A31" s="42" t="s">
        <v>665</v>
      </c>
      <c r="B31" s="161"/>
      <c r="C31" s="161"/>
      <c r="D31" s="161"/>
      <c r="E31" s="161"/>
      <c r="F31" s="161"/>
      <c r="G31" s="161"/>
      <c r="H31" s="161"/>
      <c r="I31" s="161"/>
      <c r="J31" s="161"/>
      <c r="K31" s="161"/>
      <c r="L31" s="161"/>
      <c r="M31" s="16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
  <sheetViews>
    <sheetView workbookViewId="0">
      <pane xSplit="9" ySplit="4" topLeftCell="AN5" activePane="bottomRight" state="frozen"/>
      <selection pane="topRight" activeCell="J1" sqref="J1"/>
      <selection pane="bottomLeft" activeCell="A5" sqref="A5"/>
      <selection pane="bottomRight" activeCell="W27" sqref="W27"/>
    </sheetView>
  </sheetViews>
  <sheetFormatPr baseColWidth="10" defaultColWidth="14.42578125" defaultRowHeight="15.75" customHeight="1"/>
  <cols>
    <col min="1" max="4" width="10" customWidth="1"/>
    <col min="5" max="5" width="13" customWidth="1"/>
    <col min="6" max="9" width="10" style="83" customWidth="1"/>
    <col min="10" max="113" width="5.140625" customWidth="1"/>
  </cols>
  <sheetData>
    <row r="1" spans="1:113" ht="15.75" customHeight="1">
      <c r="A1" s="7" t="s">
        <v>0</v>
      </c>
      <c r="B1" s="7" t="s">
        <v>1</v>
      </c>
      <c r="C1" s="7" t="s">
        <v>2</v>
      </c>
      <c r="D1" s="7" t="s">
        <v>4</v>
      </c>
      <c r="E1" s="9"/>
      <c r="F1" s="11" t="s">
        <v>5</v>
      </c>
      <c r="G1" s="11" t="s">
        <v>6</v>
      </c>
      <c r="H1" s="11" t="s">
        <v>7</v>
      </c>
      <c r="I1" s="11"/>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11" t="s">
        <v>15</v>
      </c>
      <c r="G2" s="11" t="s">
        <v>16</v>
      </c>
      <c r="H2" s="11" t="s">
        <v>17</v>
      </c>
      <c r="I2" s="11"/>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84"/>
      <c r="G3" s="84"/>
      <c r="H3" s="84"/>
      <c r="I3" s="84"/>
      <c r="J3" s="290">
        <v>1</v>
      </c>
      <c r="K3" s="291"/>
      <c r="L3" s="290">
        <v>2</v>
      </c>
      <c r="M3" s="291"/>
      <c r="N3" s="290">
        <v>3</v>
      </c>
      <c r="O3" s="291"/>
      <c r="P3" s="290">
        <v>4</v>
      </c>
      <c r="Q3" s="291"/>
      <c r="R3" s="290">
        <v>5</v>
      </c>
      <c r="S3" s="291"/>
      <c r="T3" s="290">
        <v>6</v>
      </c>
      <c r="U3" s="291"/>
      <c r="V3" s="290">
        <v>7</v>
      </c>
      <c r="W3" s="291"/>
      <c r="X3" s="290">
        <v>8</v>
      </c>
      <c r="Y3" s="291"/>
      <c r="Z3" s="290">
        <v>9</v>
      </c>
      <c r="AA3" s="291"/>
      <c r="AB3" s="290">
        <v>10</v>
      </c>
      <c r="AC3" s="291"/>
      <c r="AD3" s="290">
        <v>11</v>
      </c>
      <c r="AE3" s="291"/>
      <c r="AF3" s="290">
        <v>12</v>
      </c>
      <c r="AG3" s="291"/>
      <c r="AH3" s="290">
        <v>13</v>
      </c>
      <c r="AI3" s="291"/>
      <c r="AJ3" s="290">
        <v>14</v>
      </c>
      <c r="AK3" s="291"/>
      <c r="AL3" s="290">
        <v>15</v>
      </c>
      <c r="AM3" s="291"/>
      <c r="AN3" s="290">
        <v>16</v>
      </c>
      <c r="AO3" s="291"/>
      <c r="AP3" s="290">
        <v>17</v>
      </c>
      <c r="AQ3" s="291"/>
      <c r="AR3" s="290">
        <v>18</v>
      </c>
      <c r="AS3" s="291"/>
      <c r="AT3" s="290">
        <v>19</v>
      </c>
      <c r="AU3" s="291"/>
      <c r="AV3" s="290">
        <v>20</v>
      </c>
      <c r="AW3" s="291"/>
      <c r="AX3" s="290">
        <v>21</v>
      </c>
      <c r="AY3" s="291"/>
      <c r="AZ3" s="290">
        <v>22</v>
      </c>
      <c r="BA3" s="291"/>
      <c r="BB3" s="290">
        <v>23</v>
      </c>
      <c r="BC3" s="291"/>
      <c r="BD3" s="290">
        <v>24</v>
      </c>
      <c r="BE3" s="291"/>
      <c r="BF3" s="290">
        <v>25</v>
      </c>
      <c r="BG3" s="291"/>
      <c r="BH3" s="290">
        <v>26</v>
      </c>
      <c r="BI3" s="291"/>
      <c r="BJ3" s="290">
        <v>27</v>
      </c>
      <c r="BK3" s="291"/>
      <c r="BL3" s="290">
        <v>28</v>
      </c>
      <c r="BM3" s="291"/>
      <c r="BN3" s="290">
        <v>29</v>
      </c>
      <c r="BO3" s="291"/>
      <c r="BP3" s="290">
        <v>30</v>
      </c>
      <c r="BQ3" s="291"/>
      <c r="BR3" s="290">
        <v>31</v>
      </c>
      <c r="BS3" s="291"/>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84"/>
      <c r="G4" s="84"/>
      <c r="H4" s="84"/>
      <c r="I4" s="84"/>
      <c r="J4" s="21" t="s">
        <v>19</v>
      </c>
      <c r="K4" s="21" t="s">
        <v>20</v>
      </c>
      <c r="L4" s="21" t="s">
        <v>19</v>
      </c>
      <c r="M4" s="21" t="s">
        <v>20</v>
      </c>
      <c r="N4" s="21" t="s">
        <v>19</v>
      </c>
      <c r="O4" s="21" t="s">
        <v>20</v>
      </c>
      <c r="P4" s="21" t="s">
        <v>19</v>
      </c>
      <c r="Q4" s="21" t="s">
        <v>20</v>
      </c>
      <c r="R4" s="21" t="s">
        <v>19</v>
      </c>
      <c r="S4" s="21" t="s">
        <v>20</v>
      </c>
      <c r="T4" s="21" t="s">
        <v>19</v>
      </c>
      <c r="U4" s="21" t="s">
        <v>20</v>
      </c>
      <c r="V4" s="21" t="s">
        <v>19</v>
      </c>
      <c r="W4" s="21" t="s">
        <v>20</v>
      </c>
      <c r="X4" s="21" t="s">
        <v>19</v>
      </c>
      <c r="Y4" s="21" t="s">
        <v>20</v>
      </c>
      <c r="Z4" s="21" t="s">
        <v>19</v>
      </c>
      <c r="AA4" s="21" t="s">
        <v>20</v>
      </c>
      <c r="AB4" s="21" t="s">
        <v>19</v>
      </c>
      <c r="AC4" s="21" t="s">
        <v>20</v>
      </c>
      <c r="AD4" s="21" t="s">
        <v>19</v>
      </c>
      <c r="AE4" s="21" t="s">
        <v>20</v>
      </c>
      <c r="AF4" s="21" t="s">
        <v>19</v>
      </c>
      <c r="AG4" s="21" t="s">
        <v>20</v>
      </c>
      <c r="AH4" s="21" t="s">
        <v>19</v>
      </c>
      <c r="AI4" s="21" t="s">
        <v>20</v>
      </c>
      <c r="AJ4" s="21" t="s">
        <v>19</v>
      </c>
      <c r="AK4" s="21" t="s">
        <v>20</v>
      </c>
      <c r="AL4" s="21" t="s">
        <v>19</v>
      </c>
      <c r="AM4" s="21" t="s">
        <v>20</v>
      </c>
      <c r="AN4" s="21" t="s">
        <v>19</v>
      </c>
      <c r="AO4" s="21" t="s">
        <v>20</v>
      </c>
      <c r="AP4" s="21" t="s">
        <v>19</v>
      </c>
      <c r="AQ4" s="21" t="s">
        <v>20</v>
      </c>
      <c r="AR4" s="21" t="s">
        <v>19</v>
      </c>
      <c r="AS4" s="21" t="s">
        <v>20</v>
      </c>
      <c r="AT4" s="21" t="s">
        <v>19</v>
      </c>
      <c r="AU4" s="21" t="s">
        <v>20</v>
      </c>
      <c r="AV4" s="21" t="s">
        <v>19</v>
      </c>
      <c r="AW4" s="21" t="s">
        <v>20</v>
      </c>
      <c r="AX4" s="21" t="s">
        <v>19</v>
      </c>
      <c r="AY4" s="21" t="s">
        <v>20</v>
      </c>
      <c r="AZ4" s="21" t="s">
        <v>19</v>
      </c>
      <c r="BA4" s="21" t="s">
        <v>20</v>
      </c>
      <c r="BB4" s="21" t="s">
        <v>19</v>
      </c>
      <c r="BC4" s="21" t="s">
        <v>20</v>
      </c>
      <c r="BD4" s="21" t="s">
        <v>19</v>
      </c>
      <c r="BE4" s="21" t="s">
        <v>20</v>
      </c>
      <c r="BF4" s="21" t="s">
        <v>19</v>
      </c>
      <c r="BG4" s="21" t="s">
        <v>20</v>
      </c>
      <c r="BH4" s="21" t="s">
        <v>19</v>
      </c>
      <c r="BI4" s="21" t="s">
        <v>20</v>
      </c>
      <c r="BJ4" s="21" t="s">
        <v>19</v>
      </c>
      <c r="BK4" s="21" t="s">
        <v>20</v>
      </c>
      <c r="BL4" s="21" t="s">
        <v>19</v>
      </c>
      <c r="BM4" s="21" t="s">
        <v>20</v>
      </c>
      <c r="BN4" s="21" t="s">
        <v>19</v>
      </c>
      <c r="BO4" s="21" t="s">
        <v>20</v>
      </c>
      <c r="BP4" s="21" t="s">
        <v>19</v>
      </c>
      <c r="BQ4" s="21" t="s">
        <v>20</v>
      </c>
      <c r="BR4" s="21" t="s">
        <v>19</v>
      </c>
      <c r="BS4" s="21"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302</v>
      </c>
      <c r="B5" s="275">
        <v>1</v>
      </c>
      <c r="C5" s="275" t="s">
        <v>303</v>
      </c>
      <c r="D5" s="275" t="s">
        <v>304</v>
      </c>
      <c r="E5" s="275" t="s">
        <v>305</v>
      </c>
      <c r="F5" s="26"/>
      <c r="G5" s="26"/>
      <c r="H5" s="26"/>
      <c r="I5" s="26"/>
      <c r="J5" s="256" t="s">
        <v>306</v>
      </c>
      <c r="K5" s="257"/>
      <c r="L5" s="256" t="s">
        <v>307</v>
      </c>
      <c r="M5" s="257"/>
      <c r="N5" s="256" t="s">
        <v>307</v>
      </c>
      <c r="O5" s="257"/>
      <c r="P5" s="256" t="s">
        <v>307</v>
      </c>
      <c r="Q5" s="257"/>
      <c r="R5" s="256" t="s">
        <v>306</v>
      </c>
      <c r="S5" s="257"/>
      <c r="T5" s="256" t="s">
        <v>307</v>
      </c>
      <c r="U5" s="257"/>
      <c r="V5" s="258">
        <v>8</v>
      </c>
      <c r="W5" s="259"/>
      <c r="X5" s="256" t="s">
        <v>307</v>
      </c>
      <c r="Y5" s="259"/>
      <c r="Z5" s="256" t="s">
        <v>307</v>
      </c>
      <c r="AA5" s="259"/>
      <c r="AB5" s="256">
        <v>0</v>
      </c>
      <c r="AC5" s="256">
        <v>0</v>
      </c>
      <c r="AD5" s="256" t="s">
        <v>306</v>
      </c>
      <c r="AE5" s="259"/>
      <c r="AF5" s="256">
        <v>0</v>
      </c>
      <c r="AG5" s="256">
        <v>0</v>
      </c>
      <c r="AH5" s="259"/>
      <c r="AI5" s="259" t="s">
        <v>307</v>
      </c>
      <c r="AJ5" s="259"/>
      <c r="AK5" s="259" t="s">
        <v>307</v>
      </c>
      <c r="AL5" s="256">
        <v>0</v>
      </c>
      <c r="AM5" s="258">
        <v>1</v>
      </c>
      <c r="AN5" s="256">
        <v>0</v>
      </c>
      <c r="AO5" s="256">
        <v>0</v>
      </c>
      <c r="AP5" s="256">
        <v>0</v>
      </c>
      <c r="AQ5" s="256">
        <v>0</v>
      </c>
      <c r="AR5" s="256">
        <v>0</v>
      </c>
      <c r="AS5" s="256">
        <v>0</v>
      </c>
      <c r="AT5" s="256">
        <v>0</v>
      </c>
      <c r="AU5" s="256">
        <v>0</v>
      </c>
      <c r="AV5" s="256">
        <v>0</v>
      </c>
      <c r="AW5" s="256">
        <v>0</v>
      </c>
      <c r="AX5" s="256">
        <v>0</v>
      </c>
      <c r="AY5" s="256">
        <v>0</v>
      </c>
      <c r="AZ5" s="256">
        <v>0</v>
      </c>
      <c r="BA5" s="256">
        <v>0</v>
      </c>
      <c r="BB5" s="256">
        <v>0</v>
      </c>
      <c r="BC5" s="256">
        <v>0</v>
      </c>
      <c r="BD5" s="256">
        <v>0</v>
      </c>
      <c r="BE5" s="256">
        <v>0</v>
      </c>
      <c r="BF5" s="256">
        <v>0</v>
      </c>
      <c r="BG5" s="256">
        <v>0</v>
      </c>
      <c r="BH5" s="256">
        <v>0</v>
      </c>
      <c r="BI5" s="256">
        <v>0</v>
      </c>
      <c r="BJ5" s="256">
        <v>0</v>
      </c>
      <c r="BK5" s="256">
        <v>0</v>
      </c>
      <c r="BL5" s="256">
        <v>0</v>
      </c>
      <c r="BM5" s="256">
        <v>0</v>
      </c>
      <c r="BN5" s="256">
        <v>0</v>
      </c>
      <c r="BO5" s="256">
        <v>0</v>
      </c>
      <c r="BP5" s="256">
        <v>0</v>
      </c>
      <c r="BQ5" s="258">
        <v>1</v>
      </c>
      <c r="BR5" s="256">
        <v>0</v>
      </c>
      <c r="BS5" s="256">
        <v>0</v>
      </c>
      <c r="BT5" s="256">
        <v>0</v>
      </c>
      <c r="BU5" s="256">
        <v>0</v>
      </c>
      <c r="BV5" s="259" t="s">
        <v>306</v>
      </c>
      <c r="BW5" s="259"/>
      <c r="BX5" s="256">
        <v>0</v>
      </c>
      <c r="BY5" s="256">
        <v>0</v>
      </c>
      <c r="BZ5" s="258">
        <v>4</v>
      </c>
      <c r="CA5" s="258">
        <v>2</v>
      </c>
      <c r="CB5" s="258">
        <v>5</v>
      </c>
      <c r="CC5" s="258">
        <v>8</v>
      </c>
      <c r="CD5" s="258">
        <v>13</v>
      </c>
      <c r="CE5" s="258">
        <v>24</v>
      </c>
      <c r="CF5" s="258">
        <v>23</v>
      </c>
      <c r="CG5" s="258">
        <v>23</v>
      </c>
      <c r="CH5" s="258">
        <v>30</v>
      </c>
      <c r="CI5" s="258">
        <v>20</v>
      </c>
      <c r="CJ5" s="258">
        <v>13</v>
      </c>
      <c r="CK5" s="258">
        <v>12</v>
      </c>
      <c r="CL5" s="258">
        <v>21</v>
      </c>
      <c r="CM5" s="258">
        <v>11</v>
      </c>
      <c r="CN5" s="258">
        <v>20</v>
      </c>
      <c r="CO5" s="258">
        <v>6</v>
      </c>
      <c r="CP5" s="258">
        <v>55</v>
      </c>
      <c r="CQ5" s="258">
        <v>12</v>
      </c>
      <c r="CR5" s="258">
        <v>50</v>
      </c>
      <c r="CS5" s="258">
        <v>30</v>
      </c>
      <c r="CT5" s="256" t="s">
        <v>306</v>
      </c>
      <c r="CU5" s="256" t="s">
        <v>307</v>
      </c>
      <c r="CV5" s="258">
        <v>240</v>
      </c>
      <c r="CW5" s="258">
        <v>210</v>
      </c>
      <c r="CX5" s="256" t="s">
        <v>306</v>
      </c>
      <c r="CY5" s="256" t="s">
        <v>306</v>
      </c>
      <c r="CZ5" s="258">
        <v>3</v>
      </c>
      <c r="DA5" s="258">
        <v>3</v>
      </c>
      <c r="DB5" s="256" t="s">
        <v>306</v>
      </c>
      <c r="DC5" s="256" t="s">
        <v>306</v>
      </c>
      <c r="DD5" s="258">
        <v>6</v>
      </c>
      <c r="DE5" s="258">
        <v>2</v>
      </c>
      <c r="DF5" s="256" t="s">
        <v>307</v>
      </c>
      <c r="DG5" s="256" t="s">
        <v>307</v>
      </c>
      <c r="DH5" s="258">
        <v>10</v>
      </c>
      <c r="DI5" s="258">
        <v>10</v>
      </c>
    </row>
    <row r="6" spans="1:113" ht="15.75" customHeight="1">
      <c r="A6" s="275" t="s">
        <v>302</v>
      </c>
      <c r="B6" s="275">
        <v>2</v>
      </c>
      <c r="C6" s="275" t="s">
        <v>303</v>
      </c>
      <c r="D6" s="275" t="s">
        <v>308</v>
      </c>
      <c r="E6" s="275" t="s">
        <v>309</v>
      </c>
      <c r="F6" s="23"/>
      <c r="G6" s="23"/>
      <c r="H6" s="23"/>
      <c r="I6" s="23"/>
      <c r="J6" s="256" t="s">
        <v>306</v>
      </c>
      <c r="K6" s="257"/>
      <c r="L6" s="256" t="s">
        <v>307</v>
      </c>
      <c r="M6" s="257"/>
      <c r="N6" s="256" t="s">
        <v>307</v>
      </c>
      <c r="O6" s="257"/>
      <c r="P6" s="256" t="s">
        <v>307</v>
      </c>
      <c r="Q6" s="257"/>
      <c r="R6" s="256" t="s">
        <v>306</v>
      </c>
      <c r="S6" s="257"/>
      <c r="T6" s="256" t="s">
        <v>307</v>
      </c>
      <c r="U6" s="257"/>
      <c r="V6" s="258">
        <v>8</v>
      </c>
      <c r="W6" s="259"/>
      <c r="X6" s="256" t="s">
        <v>307</v>
      </c>
      <c r="Y6" s="259"/>
      <c r="Z6" s="256" t="s">
        <v>307</v>
      </c>
      <c r="AA6" s="259"/>
      <c r="AB6" s="258">
        <v>1</v>
      </c>
      <c r="AC6" s="256">
        <v>0</v>
      </c>
      <c r="AD6" s="256" t="s">
        <v>306</v>
      </c>
      <c r="AE6" s="259"/>
      <c r="AF6" s="256">
        <v>0</v>
      </c>
      <c r="AG6" s="258">
        <v>1</v>
      </c>
      <c r="AH6" s="259"/>
      <c r="AI6" s="259" t="s">
        <v>307</v>
      </c>
      <c r="AJ6" s="259"/>
      <c r="AK6" s="259" t="s">
        <v>307</v>
      </c>
      <c r="AL6" s="256">
        <v>0</v>
      </c>
      <c r="AM6" s="258">
        <v>1</v>
      </c>
      <c r="AN6" s="256">
        <v>0</v>
      </c>
      <c r="AO6" s="256">
        <v>0</v>
      </c>
      <c r="AP6" s="256">
        <v>0</v>
      </c>
      <c r="AQ6" s="256">
        <v>0</v>
      </c>
      <c r="AR6" s="256">
        <v>0</v>
      </c>
      <c r="AS6" s="256">
        <v>0</v>
      </c>
      <c r="AT6" s="256">
        <v>0</v>
      </c>
      <c r="AU6" s="256">
        <v>0</v>
      </c>
      <c r="AV6" s="256">
        <v>0</v>
      </c>
      <c r="AW6" s="256">
        <v>0</v>
      </c>
      <c r="AX6" s="256">
        <v>0</v>
      </c>
      <c r="AY6" s="256">
        <v>0</v>
      </c>
      <c r="AZ6" s="256">
        <v>0</v>
      </c>
      <c r="BA6" s="256">
        <v>0</v>
      </c>
      <c r="BB6" s="256">
        <v>0</v>
      </c>
      <c r="BC6" s="256">
        <v>0</v>
      </c>
      <c r="BD6" s="256">
        <v>0</v>
      </c>
      <c r="BE6" s="258">
        <v>1</v>
      </c>
      <c r="BF6" s="256">
        <v>0</v>
      </c>
      <c r="BG6" s="258">
        <v>1</v>
      </c>
      <c r="BH6" s="258">
        <v>1</v>
      </c>
      <c r="BI6" s="256">
        <v>0</v>
      </c>
      <c r="BJ6" s="258">
        <v>8</v>
      </c>
      <c r="BK6" s="258">
        <v>2</v>
      </c>
      <c r="BL6" s="258">
        <v>1</v>
      </c>
      <c r="BM6" s="258">
        <v>1</v>
      </c>
      <c r="BN6" s="258">
        <v>1</v>
      </c>
      <c r="BO6" s="258">
        <v>1</v>
      </c>
      <c r="BP6" s="258">
        <v>7</v>
      </c>
      <c r="BQ6" s="258">
        <v>7</v>
      </c>
      <c r="BR6" s="258">
        <v>1</v>
      </c>
      <c r="BS6" s="258">
        <v>1</v>
      </c>
      <c r="BT6" s="258">
        <v>1</v>
      </c>
      <c r="BU6" s="258">
        <v>3</v>
      </c>
      <c r="BV6" s="259" t="s">
        <v>306</v>
      </c>
      <c r="BW6" s="259"/>
      <c r="BX6" s="258">
        <v>27</v>
      </c>
      <c r="BY6" s="258">
        <v>23</v>
      </c>
      <c r="BZ6" s="258">
        <v>21</v>
      </c>
      <c r="CA6" s="258">
        <v>22</v>
      </c>
      <c r="CB6" s="258">
        <v>18</v>
      </c>
      <c r="CC6" s="258">
        <v>22</v>
      </c>
      <c r="CD6" s="258">
        <v>115</v>
      </c>
      <c r="CE6" s="258">
        <v>64</v>
      </c>
      <c r="CF6" s="258">
        <v>31</v>
      </c>
      <c r="CG6" s="258">
        <v>27</v>
      </c>
      <c r="CH6" s="258">
        <v>92</v>
      </c>
      <c r="CI6" s="258">
        <v>44</v>
      </c>
      <c r="CJ6" s="258">
        <v>72</v>
      </c>
      <c r="CK6" s="258">
        <v>66</v>
      </c>
      <c r="CL6" s="258">
        <v>12</v>
      </c>
      <c r="CM6" s="258">
        <v>19</v>
      </c>
      <c r="CN6" s="258">
        <v>21</v>
      </c>
      <c r="CO6" s="258">
        <v>11</v>
      </c>
      <c r="CP6" s="258">
        <v>210</v>
      </c>
      <c r="CQ6" s="258">
        <v>76</v>
      </c>
      <c r="CR6" s="258">
        <v>172</v>
      </c>
      <c r="CS6" s="258">
        <v>110</v>
      </c>
      <c r="CT6" s="256" t="s">
        <v>306</v>
      </c>
      <c r="CU6" s="256" t="s">
        <v>307</v>
      </c>
      <c r="CV6" s="258">
        <v>800</v>
      </c>
      <c r="CW6" s="258">
        <v>750</v>
      </c>
      <c r="CX6" s="256" t="s">
        <v>306</v>
      </c>
      <c r="CY6" s="256" t="s">
        <v>306</v>
      </c>
      <c r="CZ6" s="258">
        <v>67</v>
      </c>
      <c r="DA6" s="258">
        <v>20</v>
      </c>
      <c r="DB6" s="256" t="s">
        <v>306</v>
      </c>
      <c r="DC6" s="256" t="s">
        <v>306</v>
      </c>
      <c r="DD6" s="258">
        <v>6</v>
      </c>
      <c r="DE6" s="258">
        <v>7</v>
      </c>
      <c r="DF6" s="256" t="s">
        <v>307</v>
      </c>
      <c r="DG6" s="256" t="s">
        <v>307</v>
      </c>
      <c r="DH6" s="258">
        <v>7</v>
      </c>
      <c r="DI6" s="258">
        <v>6</v>
      </c>
    </row>
    <row r="7" spans="1:113" ht="15.75" customHeight="1">
      <c r="A7" s="275" t="s">
        <v>302</v>
      </c>
      <c r="B7" s="275">
        <v>3</v>
      </c>
      <c r="C7" s="275" t="s">
        <v>303</v>
      </c>
      <c r="D7" s="275" t="s">
        <v>310</v>
      </c>
      <c r="E7" s="275" t="s">
        <v>311</v>
      </c>
      <c r="J7" s="256" t="s">
        <v>306</v>
      </c>
      <c r="K7" s="257"/>
      <c r="L7" s="256" t="s">
        <v>307</v>
      </c>
      <c r="M7" s="257"/>
      <c r="N7" s="256" t="s">
        <v>307</v>
      </c>
      <c r="O7" s="257"/>
      <c r="P7" s="256" t="s">
        <v>307</v>
      </c>
      <c r="Q7" s="257"/>
      <c r="R7" s="256" t="s">
        <v>306</v>
      </c>
      <c r="S7" s="257"/>
      <c r="T7" s="256" t="s">
        <v>307</v>
      </c>
      <c r="U7" s="257"/>
      <c r="V7" s="258">
        <v>30</v>
      </c>
      <c r="W7" s="259"/>
      <c r="X7" s="256" t="s">
        <v>307</v>
      </c>
      <c r="Y7" s="259"/>
      <c r="Z7" s="256" t="s">
        <v>307</v>
      </c>
      <c r="AA7" s="259"/>
      <c r="AB7" s="258">
        <v>1</v>
      </c>
      <c r="AC7" s="256">
        <v>0</v>
      </c>
      <c r="AD7" s="256" t="s">
        <v>306</v>
      </c>
      <c r="AE7" s="259"/>
      <c r="AF7" s="256">
        <v>0</v>
      </c>
      <c r="AG7" s="256">
        <v>0</v>
      </c>
      <c r="AH7" s="259"/>
      <c r="AI7" s="259" t="s">
        <v>307</v>
      </c>
      <c r="AJ7" s="259"/>
      <c r="AK7" s="259" t="s">
        <v>307</v>
      </c>
      <c r="AL7" s="256">
        <v>0</v>
      </c>
      <c r="AM7" s="258">
        <v>1</v>
      </c>
      <c r="AN7" s="256">
        <v>0</v>
      </c>
      <c r="AO7" s="256">
        <v>0</v>
      </c>
      <c r="AP7" s="256">
        <v>0</v>
      </c>
      <c r="AQ7" s="256">
        <v>0</v>
      </c>
      <c r="AR7" s="256">
        <v>0</v>
      </c>
      <c r="AS7" s="256">
        <v>0</v>
      </c>
      <c r="AT7" s="256">
        <v>0</v>
      </c>
      <c r="AU7" s="256">
        <v>0</v>
      </c>
      <c r="AV7" s="256">
        <v>0</v>
      </c>
      <c r="AW7" s="256">
        <v>0</v>
      </c>
      <c r="AX7" s="256">
        <v>0</v>
      </c>
      <c r="AY7" s="256">
        <v>0</v>
      </c>
      <c r="AZ7" s="256">
        <v>0</v>
      </c>
      <c r="BA7" s="256">
        <v>0</v>
      </c>
      <c r="BB7" s="256">
        <v>0</v>
      </c>
      <c r="BC7" s="256">
        <v>0</v>
      </c>
      <c r="BD7" s="256">
        <v>0</v>
      </c>
      <c r="BE7" s="256">
        <v>0</v>
      </c>
      <c r="BF7" s="256">
        <v>0</v>
      </c>
      <c r="BG7" s="258">
        <v>1</v>
      </c>
      <c r="BH7" s="258">
        <v>1</v>
      </c>
      <c r="BI7" s="256">
        <v>0</v>
      </c>
      <c r="BJ7" s="256">
        <v>0</v>
      </c>
      <c r="BK7" s="258">
        <v>2</v>
      </c>
      <c r="BL7" s="256">
        <v>0</v>
      </c>
      <c r="BM7" s="256">
        <v>0</v>
      </c>
      <c r="BN7" s="258">
        <v>2</v>
      </c>
      <c r="BO7" s="256">
        <v>0</v>
      </c>
      <c r="BP7" s="256">
        <v>0</v>
      </c>
      <c r="BQ7" s="256">
        <v>0</v>
      </c>
      <c r="BR7" s="256">
        <v>0</v>
      </c>
      <c r="BS7" s="256">
        <v>0</v>
      </c>
      <c r="BT7" s="256">
        <v>0</v>
      </c>
      <c r="BU7" s="258">
        <v>2</v>
      </c>
      <c r="BV7" s="259" t="s">
        <v>306</v>
      </c>
      <c r="BW7" s="259"/>
      <c r="BX7" s="258">
        <v>4</v>
      </c>
      <c r="BY7" s="258">
        <v>4</v>
      </c>
      <c r="BZ7" s="258">
        <v>2</v>
      </c>
      <c r="CA7" s="258">
        <v>7</v>
      </c>
      <c r="CB7" s="258">
        <v>8</v>
      </c>
      <c r="CC7" s="258">
        <v>15</v>
      </c>
      <c r="CD7" s="258">
        <v>6</v>
      </c>
      <c r="CE7" s="258">
        <v>15</v>
      </c>
      <c r="CF7" s="258">
        <v>12</v>
      </c>
      <c r="CG7" s="258">
        <v>3</v>
      </c>
      <c r="CH7" s="258">
        <v>10</v>
      </c>
      <c r="CI7" s="258">
        <v>2</v>
      </c>
      <c r="CJ7" s="258">
        <v>10</v>
      </c>
      <c r="CK7" s="258">
        <v>8</v>
      </c>
      <c r="CL7" s="258">
        <v>3</v>
      </c>
      <c r="CM7" s="258">
        <v>5</v>
      </c>
      <c r="CN7" s="258">
        <v>9</v>
      </c>
      <c r="CO7" s="258">
        <v>6</v>
      </c>
      <c r="CP7" s="258">
        <v>24</v>
      </c>
      <c r="CQ7" s="258">
        <v>16</v>
      </c>
      <c r="CR7" s="258">
        <v>30</v>
      </c>
      <c r="CS7" s="258">
        <v>24</v>
      </c>
      <c r="CT7" s="256" t="s">
        <v>306</v>
      </c>
      <c r="CU7" s="256" t="s">
        <v>307</v>
      </c>
      <c r="CV7" s="258">
        <v>82</v>
      </c>
      <c r="CW7" s="258">
        <v>79</v>
      </c>
      <c r="CX7" s="256" t="s">
        <v>306</v>
      </c>
      <c r="CY7" s="256" t="s">
        <v>306</v>
      </c>
      <c r="CZ7" s="258">
        <v>25</v>
      </c>
      <c r="DA7" s="258">
        <v>16</v>
      </c>
      <c r="DB7" s="256" t="s">
        <v>306</v>
      </c>
      <c r="DC7" s="256" t="s">
        <v>306</v>
      </c>
      <c r="DD7" s="258">
        <v>34</v>
      </c>
      <c r="DE7" s="258">
        <v>26</v>
      </c>
      <c r="DF7" s="256" t="s">
        <v>307</v>
      </c>
      <c r="DG7" s="256" t="s">
        <v>307</v>
      </c>
      <c r="DH7" s="258">
        <v>11</v>
      </c>
      <c r="DI7" s="258">
        <v>11</v>
      </c>
    </row>
    <row r="8" spans="1:113" ht="15.75" customHeight="1">
      <c r="A8" s="275" t="s">
        <v>302</v>
      </c>
      <c r="B8" s="275">
        <v>4</v>
      </c>
      <c r="C8" s="275" t="s">
        <v>303</v>
      </c>
      <c r="D8" s="275" t="s">
        <v>312</v>
      </c>
      <c r="E8" s="275" t="s">
        <v>313</v>
      </c>
      <c r="J8" s="256" t="s">
        <v>306</v>
      </c>
      <c r="K8" s="257"/>
      <c r="L8" s="256" t="s">
        <v>307</v>
      </c>
      <c r="M8" s="257"/>
      <c r="N8" s="256" t="s">
        <v>307</v>
      </c>
      <c r="O8" s="257"/>
      <c r="P8" s="256" t="s">
        <v>307</v>
      </c>
      <c r="Q8" s="257"/>
      <c r="R8" s="256" t="s">
        <v>306</v>
      </c>
      <c r="S8" s="257"/>
      <c r="T8" s="256" t="s">
        <v>307</v>
      </c>
      <c r="U8" s="257"/>
      <c r="V8" s="258">
        <v>2</v>
      </c>
      <c r="W8" s="259"/>
      <c r="X8" s="256" t="s">
        <v>307</v>
      </c>
      <c r="Y8" s="259"/>
      <c r="Z8" s="256" t="s">
        <v>314</v>
      </c>
      <c r="AA8" s="259"/>
      <c r="AB8" s="256">
        <v>0</v>
      </c>
      <c r="AC8" s="256">
        <v>0</v>
      </c>
      <c r="AD8" s="256" t="s">
        <v>306</v>
      </c>
      <c r="AE8" s="259"/>
      <c r="AF8" s="256">
        <v>0</v>
      </c>
      <c r="AG8" s="256">
        <v>0</v>
      </c>
      <c r="AH8" s="259"/>
      <c r="AI8" s="259" t="s">
        <v>307</v>
      </c>
      <c r="AJ8" s="259"/>
      <c r="AK8" s="259" t="s">
        <v>307</v>
      </c>
      <c r="AL8" s="256">
        <v>0</v>
      </c>
      <c r="AM8" s="256">
        <v>0</v>
      </c>
      <c r="AN8" s="256">
        <v>0</v>
      </c>
      <c r="AO8" s="256">
        <v>0</v>
      </c>
      <c r="AP8" s="256">
        <v>0</v>
      </c>
      <c r="AQ8" s="256">
        <v>0</v>
      </c>
      <c r="AR8" s="256">
        <v>0</v>
      </c>
      <c r="AS8" s="256">
        <v>0</v>
      </c>
      <c r="AT8" s="256">
        <v>0</v>
      </c>
      <c r="AU8" s="256">
        <v>0</v>
      </c>
      <c r="AV8" s="256">
        <v>0</v>
      </c>
      <c r="AW8" s="256">
        <v>0</v>
      </c>
      <c r="AX8" s="256">
        <v>0</v>
      </c>
      <c r="AY8" s="256">
        <v>0</v>
      </c>
      <c r="AZ8" s="256">
        <v>0</v>
      </c>
      <c r="BA8" s="256">
        <v>0</v>
      </c>
      <c r="BB8" s="256">
        <v>0</v>
      </c>
      <c r="BC8" s="256">
        <v>0</v>
      </c>
      <c r="BD8" s="256">
        <v>0</v>
      </c>
      <c r="BE8" s="256">
        <v>0</v>
      </c>
      <c r="BF8" s="256">
        <v>0</v>
      </c>
      <c r="BG8" s="256">
        <v>0</v>
      </c>
      <c r="BH8" s="256">
        <v>0</v>
      </c>
      <c r="BI8" s="256">
        <v>0</v>
      </c>
      <c r="BJ8" s="256">
        <v>0</v>
      </c>
      <c r="BK8" s="258">
        <v>1</v>
      </c>
      <c r="BL8" s="256">
        <v>0</v>
      </c>
      <c r="BM8" s="256">
        <v>0</v>
      </c>
      <c r="BN8" s="256">
        <v>0</v>
      </c>
      <c r="BO8" s="256">
        <v>0</v>
      </c>
      <c r="BP8" s="258">
        <v>1</v>
      </c>
      <c r="BQ8" s="258">
        <v>1</v>
      </c>
      <c r="BR8" s="256">
        <v>0</v>
      </c>
      <c r="BS8" s="256">
        <v>0</v>
      </c>
      <c r="BT8" s="256">
        <v>0</v>
      </c>
      <c r="BU8" s="256">
        <v>0</v>
      </c>
      <c r="BV8" s="259" t="s">
        <v>306</v>
      </c>
      <c r="BW8" s="259"/>
      <c r="BX8" s="258">
        <v>1</v>
      </c>
      <c r="BY8" s="258">
        <v>4</v>
      </c>
      <c r="BZ8" s="258">
        <v>10</v>
      </c>
      <c r="CA8" s="258">
        <v>20</v>
      </c>
      <c r="CB8" s="258">
        <v>4</v>
      </c>
      <c r="CC8" s="258">
        <v>6</v>
      </c>
      <c r="CD8" s="258">
        <v>4</v>
      </c>
      <c r="CE8" s="258">
        <v>8</v>
      </c>
      <c r="CF8" s="258">
        <v>20</v>
      </c>
      <c r="CG8" s="258">
        <v>24</v>
      </c>
      <c r="CH8" s="258">
        <v>15</v>
      </c>
      <c r="CI8" s="258">
        <v>16</v>
      </c>
      <c r="CJ8" s="258">
        <v>5</v>
      </c>
      <c r="CK8" s="258">
        <v>6</v>
      </c>
      <c r="CL8" s="258">
        <v>10</v>
      </c>
      <c r="CM8" s="258">
        <v>12</v>
      </c>
      <c r="CN8" s="258">
        <v>3</v>
      </c>
      <c r="CO8" s="258">
        <v>3</v>
      </c>
      <c r="CP8" s="258">
        <v>7</v>
      </c>
      <c r="CQ8" s="258">
        <v>8</v>
      </c>
      <c r="CR8" s="258">
        <v>8</v>
      </c>
      <c r="CS8" s="258">
        <v>3</v>
      </c>
      <c r="CT8" s="256" t="s">
        <v>306</v>
      </c>
      <c r="CU8" s="256" t="s">
        <v>307</v>
      </c>
      <c r="CV8" s="258">
        <v>10</v>
      </c>
      <c r="CW8" s="258">
        <v>7</v>
      </c>
      <c r="CX8" s="256" t="s">
        <v>306</v>
      </c>
      <c r="CY8" s="256" t="s">
        <v>306</v>
      </c>
      <c r="CZ8" s="258">
        <v>3</v>
      </c>
      <c r="DA8" s="258">
        <v>3</v>
      </c>
      <c r="DB8" s="256" t="s">
        <v>306</v>
      </c>
      <c r="DC8" s="256" t="s">
        <v>306</v>
      </c>
      <c r="DD8" s="256">
        <v>0</v>
      </c>
      <c r="DE8" s="256">
        <v>0</v>
      </c>
      <c r="DF8" s="256" t="s">
        <v>307</v>
      </c>
      <c r="DG8" s="256" t="s">
        <v>307</v>
      </c>
      <c r="DH8" s="258">
        <v>1</v>
      </c>
      <c r="DI8" s="258">
        <v>0</v>
      </c>
    </row>
    <row r="9" spans="1:113" ht="15.75" customHeight="1">
      <c r="A9" s="275" t="s">
        <v>302</v>
      </c>
      <c r="B9" s="275">
        <v>5</v>
      </c>
      <c r="C9" s="275" t="s">
        <v>118</v>
      </c>
      <c r="D9" s="275" t="s">
        <v>315</v>
      </c>
      <c r="E9" s="275" t="s">
        <v>316</v>
      </c>
      <c r="J9" s="256" t="s">
        <v>306</v>
      </c>
      <c r="K9" s="256"/>
      <c r="L9" s="256" t="s">
        <v>306</v>
      </c>
      <c r="M9" s="256"/>
      <c r="N9" s="256" t="s">
        <v>306</v>
      </c>
      <c r="O9" s="256"/>
      <c r="P9" s="256" t="s">
        <v>306</v>
      </c>
      <c r="Q9" s="256"/>
      <c r="R9" s="256" t="s">
        <v>306</v>
      </c>
      <c r="S9" s="256"/>
      <c r="T9" s="256" t="s">
        <v>307</v>
      </c>
      <c r="U9" s="256"/>
      <c r="V9" s="256" t="s">
        <v>307</v>
      </c>
      <c r="W9" s="256"/>
      <c r="X9" s="256" t="s">
        <v>307</v>
      </c>
      <c r="Y9" s="256"/>
      <c r="Z9" s="256" t="s">
        <v>307</v>
      </c>
      <c r="AA9" s="256"/>
      <c r="AB9" s="256">
        <v>0</v>
      </c>
      <c r="AC9" s="256"/>
      <c r="AD9" s="256" t="s">
        <v>307</v>
      </c>
      <c r="AE9" s="256"/>
      <c r="AF9" s="256">
        <v>0</v>
      </c>
      <c r="AG9" s="256"/>
      <c r="AH9" s="256" t="s">
        <v>307</v>
      </c>
      <c r="AI9" s="256"/>
      <c r="AJ9" s="256">
        <v>0</v>
      </c>
      <c r="AK9" s="256"/>
      <c r="AL9" s="256" t="s">
        <v>307</v>
      </c>
      <c r="AM9" s="256"/>
      <c r="AN9" s="256" t="s">
        <v>307</v>
      </c>
      <c r="AO9" s="256"/>
      <c r="AP9" s="256">
        <v>0</v>
      </c>
      <c r="AQ9" s="256"/>
      <c r="AR9" s="256" t="s">
        <v>307</v>
      </c>
      <c r="AS9" s="256"/>
      <c r="AT9" s="256">
        <v>0</v>
      </c>
      <c r="AU9" s="256"/>
      <c r="AV9" s="256" t="s">
        <v>306</v>
      </c>
      <c r="AW9" s="256"/>
      <c r="AX9" s="256">
        <v>0</v>
      </c>
      <c r="AY9" s="256"/>
      <c r="AZ9" s="256" t="s">
        <v>306</v>
      </c>
      <c r="BA9" s="256"/>
      <c r="BB9" s="256">
        <v>0</v>
      </c>
      <c r="BC9" s="256"/>
      <c r="BD9" s="256" t="s">
        <v>306</v>
      </c>
      <c r="BE9" s="256"/>
      <c r="BF9" s="256">
        <v>0</v>
      </c>
      <c r="BG9" s="256"/>
      <c r="BH9" s="256" t="s">
        <v>306</v>
      </c>
      <c r="BI9" s="259"/>
      <c r="BJ9" s="256">
        <v>0</v>
      </c>
      <c r="BK9" s="259"/>
      <c r="BL9" s="256" t="s">
        <v>306</v>
      </c>
      <c r="BM9" s="259"/>
      <c r="BN9" s="256">
        <v>0</v>
      </c>
      <c r="BO9" s="259"/>
      <c r="BP9" s="256" t="s">
        <v>306</v>
      </c>
      <c r="BQ9" s="259"/>
      <c r="BR9" s="256" t="s">
        <v>306</v>
      </c>
      <c r="BS9" s="259"/>
      <c r="BT9" s="256">
        <v>0</v>
      </c>
      <c r="BU9" s="259"/>
      <c r="BV9" s="256">
        <v>0</v>
      </c>
      <c r="BW9" s="259"/>
      <c r="BX9" s="256">
        <v>0</v>
      </c>
      <c r="BY9" s="256"/>
      <c r="BZ9" s="256" t="s">
        <v>306</v>
      </c>
      <c r="CA9" s="256"/>
      <c r="CB9" s="256">
        <v>2</v>
      </c>
      <c r="CC9" s="256"/>
      <c r="CD9" s="256">
        <v>1</v>
      </c>
      <c r="CE9" s="256"/>
      <c r="CF9" s="256">
        <v>0</v>
      </c>
      <c r="CG9" s="256"/>
      <c r="CH9" s="256">
        <v>3</v>
      </c>
      <c r="CI9" s="256"/>
      <c r="CJ9" s="256">
        <v>4</v>
      </c>
      <c r="CK9" s="256"/>
      <c r="CL9" s="256" t="s">
        <v>1097</v>
      </c>
      <c r="CM9" s="256"/>
      <c r="CN9" s="256"/>
      <c r="CO9" s="256"/>
      <c r="CP9" s="256"/>
      <c r="CQ9" s="256"/>
      <c r="CR9" s="256"/>
      <c r="CS9" s="256"/>
      <c r="CT9" s="256"/>
      <c r="CU9" s="256"/>
      <c r="CV9" s="256"/>
      <c r="CW9" s="256"/>
      <c r="CX9" s="256"/>
      <c r="CY9" s="256"/>
      <c r="CZ9" s="256"/>
      <c r="DA9" s="256"/>
      <c r="DB9" s="256"/>
      <c r="DC9" s="256"/>
      <c r="DD9" s="256"/>
      <c r="DE9" s="256"/>
      <c r="DF9" s="256"/>
      <c r="DG9" s="256"/>
      <c r="DH9" s="256"/>
      <c r="DI9" s="256"/>
    </row>
    <row r="10" spans="1:113" ht="15.75" customHeight="1">
      <c r="A10" s="275" t="s">
        <v>302</v>
      </c>
      <c r="B10" s="275">
        <v>6</v>
      </c>
      <c r="C10" s="275" t="s">
        <v>118</v>
      </c>
      <c r="D10" s="275" t="s">
        <v>317</v>
      </c>
      <c r="E10" s="275" t="s">
        <v>318</v>
      </c>
      <c r="J10" s="256" t="s">
        <v>306</v>
      </c>
      <c r="K10" s="256"/>
      <c r="L10" s="256" t="s">
        <v>306</v>
      </c>
      <c r="M10" s="256"/>
      <c r="N10" s="256" t="s">
        <v>306</v>
      </c>
      <c r="O10" s="256"/>
      <c r="P10" s="256" t="s">
        <v>306</v>
      </c>
      <c r="Q10" s="256"/>
      <c r="R10" s="256" t="s">
        <v>306</v>
      </c>
      <c r="S10" s="256"/>
      <c r="T10" s="256" t="s">
        <v>307</v>
      </c>
      <c r="U10" s="256"/>
      <c r="V10" s="256" t="s">
        <v>307</v>
      </c>
      <c r="W10" s="256"/>
      <c r="X10" s="256" t="s">
        <v>307</v>
      </c>
      <c r="Y10" s="256"/>
      <c r="Z10" s="256" t="s">
        <v>307</v>
      </c>
      <c r="AA10" s="256"/>
      <c r="AB10" s="256">
        <v>0</v>
      </c>
      <c r="AC10" s="256"/>
      <c r="AD10" s="256" t="s">
        <v>307</v>
      </c>
      <c r="AE10" s="256"/>
      <c r="AF10" s="256">
        <v>0</v>
      </c>
      <c r="AG10" s="256"/>
      <c r="AH10" s="256" t="s">
        <v>307</v>
      </c>
      <c r="AI10" s="256"/>
      <c r="AJ10" s="256">
        <v>0</v>
      </c>
      <c r="AK10" s="256"/>
      <c r="AL10" s="256" t="s">
        <v>307</v>
      </c>
      <c r="AM10" s="256"/>
      <c r="AN10" s="256" t="s">
        <v>307</v>
      </c>
      <c r="AO10" s="256"/>
      <c r="AP10" s="256">
        <v>0</v>
      </c>
      <c r="AQ10" s="256"/>
      <c r="AR10" s="256" t="s">
        <v>307</v>
      </c>
      <c r="AS10" s="256"/>
      <c r="AT10" s="256">
        <v>0</v>
      </c>
      <c r="AU10" s="256"/>
      <c r="AV10" s="256" t="s">
        <v>306</v>
      </c>
      <c r="AW10" s="256"/>
      <c r="AX10" s="256">
        <v>0</v>
      </c>
      <c r="AY10" s="256"/>
      <c r="AZ10" s="256" t="s">
        <v>306</v>
      </c>
      <c r="BA10" s="256"/>
      <c r="BB10" s="256">
        <v>0</v>
      </c>
      <c r="BC10" s="256"/>
      <c r="BD10" s="256" t="s">
        <v>306</v>
      </c>
      <c r="BE10" s="256"/>
      <c r="BF10" s="256">
        <v>0</v>
      </c>
      <c r="BG10" s="256"/>
      <c r="BH10" s="256" t="s">
        <v>306</v>
      </c>
      <c r="BI10" s="259"/>
      <c r="BJ10" s="256">
        <v>0</v>
      </c>
      <c r="BK10" s="259"/>
      <c r="BL10" s="256" t="s">
        <v>306</v>
      </c>
      <c r="BM10" s="259"/>
      <c r="BN10" s="256">
        <v>0</v>
      </c>
      <c r="BO10" s="259"/>
      <c r="BP10" s="256" t="s">
        <v>306</v>
      </c>
      <c r="BQ10" s="259"/>
      <c r="BR10" s="256" t="s">
        <v>306</v>
      </c>
      <c r="BS10" s="259"/>
      <c r="BT10" s="256">
        <v>0</v>
      </c>
      <c r="BU10" s="259"/>
      <c r="BV10" s="256">
        <v>0</v>
      </c>
      <c r="BW10" s="259"/>
      <c r="BX10" s="256">
        <v>0</v>
      </c>
      <c r="BY10" s="256"/>
      <c r="BZ10" s="256" t="s">
        <v>306</v>
      </c>
      <c r="CA10" s="256"/>
      <c r="CB10" s="256">
        <v>1</v>
      </c>
      <c r="CC10" s="256"/>
      <c r="CD10" s="256">
        <v>1</v>
      </c>
      <c r="CE10" s="256"/>
      <c r="CF10" s="256">
        <v>2</v>
      </c>
      <c r="CG10" s="256"/>
      <c r="CH10" s="256">
        <v>2</v>
      </c>
      <c r="CI10" s="256"/>
      <c r="CJ10" s="256">
        <v>2</v>
      </c>
      <c r="CK10" s="256"/>
      <c r="CL10" s="256" t="s">
        <v>1097</v>
      </c>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row>
    <row r="11" spans="1:113" s="57" customFormat="1" ht="15.75" customHeight="1">
      <c r="A11" s="171" t="s">
        <v>302</v>
      </c>
      <c r="B11" s="275">
        <v>7</v>
      </c>
      <c r="C11" s="275" t="s">
        <v>692</v>
      </c>
      <c r="D11" s="275" t="s">
        <v>693</v>
      </c>
      <c r="E11" s="275" t="s">
        <v>941</v>
      </c>
      <c r="F11" s="83"/>
      <c r="G11" s="83"/>
      <c r="H11" s="83"/>
      <c r="I11" s="83"/>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v>0</v>
      </c>
      <c r="AW11" s="256">
        <v>0</v>
      </c>
      <c r="AX11" s="256">
        <v>0</v>
      </c>
      <c r="AY11" s="256">
        <v>0</v>
      </c>
      <c r="AZ11" s="256">
        <v>0</v>
      </c>
      <c r="BA11" s="256">
        <v>0</v>
      </c>
      <c r="BB11" s="258">
        <v>1</v>
      </c>
      <c r="BC11" s="256">
        <v>0</v>
      </c>
      <c r="BD11" s="256">
        <v>0</v>
      </c>
      <c r="BE11" s="256">
        <v>0</v>
      </c>
      <c r="BF11" s="256">
        <v>0</v>
      </c>
      <c r="BG11" s="256">
        <v>0</v>
      </c>
      <c r="BH11" s="258">
        <v>2</v>
      </c>
      <c r="BI11" s="259">
        <v>0</v>
      </c>
      <c r="BJ11" s="258">
        <v>6</v>
      </c>
      <c r="BK11" s="259">
        <v>0</v>
      </c>
      <c r="BL11" s="258">
        <v>19</v>
      </c>
      <c r="BM11" s="259">
        <v>0</v>
      </c>
      <c r="BN11" s="258">
        <v>39</v>
      </c>
      <c r="BO11" s="259">
        <v>0</v>
      </c>
      <c r="BP11" s="258">
        <v>33</v>
      </c>
      <c r="BQ11" s="256">
        <v>0</v>
      </c>
      <c r="BR11" s="258">
        <v>19</v>
      </c>
      <c r="BS11" s="259">
        <v>0</v>
      </c>
      <c r="BT11" s="258">
        <v>61</v>
      </c>
      <c r="BU11" s="256">
        <v>0</v>
      </c>
      <c r="BV11" s="258">
        <v>7</v>
      </c>
      <c r="BW11" s="260">
        <v>0</v>
      </c>
      <c r="BX11" s="258">
        <v>7</v>
      </c>
      <c r="BY11" s="256">
        <v>0</v>
      </c>
      <c r="BZ11" s="258">
        <v>119</v>
      </c>
      <c r="CA11" s="256">
        <v>0</v>
      </c>
      <c r="CB11" s="258">
        <v>183</v>
      </c>
      <c r="CC11" s="256">
        <v>0</v>
      </c>
      <c r="CD11" s="258">
        <v>227</v>
      </c>
      <c r="CE11" s="260">
        <v>0</v>
      </c>
      <c r="CF11" s="258">
        <v>57</v>
      </c>
      <c r="CG11" s="256">
        <v>0</v>
      </c>
      <c r="CH11" s="258">
        <v>35</v>
      </c>
      <c r="CI11" s="256">
        <v>0</v>
      </c>
      <c r="CJ11" s="258">
        <v>42</v>
      </c>
      <c r="CK11" s="256">
        <v>0</v>
      </c>
      <c r="CL11" s="258">
        <v>6</v>
      </c>
      <c r="CM11" s="256">
        <v>0</v>
      </c>
      <c r="CN11" s="256" t="s">
        <v>1097</v>
      </c>
      <c r="CO11" s="256"/>
      <c r="CP11" s="256"/>
      <c r="CQ11" s="256"/>
      <c r="CR11" s="256"/>
      <c r="CS11" s="256"/>
      <c r="CT11" s="256"/>
      <c r="CU11" s="256"/>
      <c r="CV11" s="256"/>
      <c r="CW11" s="256"/>
      <c r="CX11" s="256"/>
      <c r="CY11" s="256"/>
      <c r="CZ11" s="256"/>
      <c r="DA11" s="256"/>
      <c r="DB11" s="256"/>
      <c r="DC11" s="256"/>
      <c r="DD11" s="256"/>
      <c r="DE11" s="256"/>
      <c r="DF11" s="256"/>
      <c r="DG11" s="256"/>
      <c r="DH11" s="256"/>
      <c r="DI11" s="256"/>
    </row>
    <row r="12" spans="1:113" s="53" customFormat="1" ht="15.75" customHeight="1">
      <c r="A12" s="171" t="s">
        <v>302</v>
      </c>
      <c r="B12" s="275">
        <v>8</v>
      </c>
      <c r="C12" s="275" t="s">
        <v>692</v>
      </c>
      <c r="D12" s="275" t="s">
        <v>693</v>
      </c>
      <c r="E12" s="275" t="s">
        <v>942</v>
      </c>
      <c r="F12" s="84"/>
      <c r="G12" s="84"/>
      <c r="H12" s="84"/>
      <c r="I12" s="84"/>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6"/>
      <c r="AW12" s="256"/>
      <c r="AX12" s="256"/>
      <c r="AY12" s="256"/>
      <c r="AZ12" s="256"/>
      <c r="BA12" s="256"/>
      <c r="BB12" s="261"/>
      <c r="BC12" s="261"/>
      <c r="BD12" s="261"/>
      <c r="BE12" s="261"/>
      <c r="BF12" s="261"/>
      <c r="BG12" s="261"/>
      <c r="BH12" s="261"/>
      <c r="BI12" s="261"/>
      <c r="BJ12" s="261"/>
      <c r="BK12" s="261"/>
      <c r="BL12" s="261"/>
      <c r="BM12" s="261"/>
      <c r="BN12" s="261"/>
      <c r="BO12" s="261"/>
      <c r="BP12" s="258">
        <v>2</v>
      </c>
      <c r="BQ12" s="256">
        <v>0</v>
      </c>
      <c r="BR12" s="258">
        <v>2</v>
      </c>
      <c r="BS12" s="256">
        <v>0</v>
      </c>
      <c r="BT12" s="256">
        <v>0</v>
      </c>
      <c r="BU12" s="256">
        <v>0</v>
      </c>
      <c r="BV12" s="256">
        <v>0</v>
      </c>
      <c r="BW12" s="256">
        <v>0</v>
      </c>
      <c r="BX12" s="258">
        <v>3</v>
      </c>
      <c r="BY12" s="256">
        <v>0</v>
      </c>
      <c r="BZ12" s="258">
        <v>3</v>
      </c>
      <c r="CA12" s="256">
        <v>0</v>
      </c>
      <c r="CB12" s="258">
        <v>12</v>
      </c>
      <c r="CC12" s="256">
        <v>0</v>
      </c>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row>
    <row r="13" spans="1:113" s="53" customFormat="1" ht="15.75" customHeight="1">
      <c r="A13" s="171"/>
      <c r="B13" s="270" t="s">
        <v>943</v>
      </c>
      <c r="C13" s="270"/>
      <c r="D13" s="270"/>
      <c r="E13" s="270"/>
      <c r="F13" s="84"/>
      <c r="G13" s="84"/>
      <c r="H13" s="84"/>
      <c r="I13" s="8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row>
    <row r="14" spans="1:113" s="167" customFormat="1" ht="15.75" customHeight="1">
      <c r="A14" s="171"/>
      <c r="B14" s="119"/>
      <c r="C14" s="119"/>
      <c r="D14" s="119"/>
      <c r="E14" s="119"/>
      <c r="F14" s="168"/>
      <c r="G14" s="168"/>
      <c r="H14" s="168"/>
      <c r="I14" s="168"/>
      <c r="J14" s="196" t="s">
        <v>673</v>
      </c>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row>
    <row r="15" spans="1:113" ht="15.75" customHeight="1">
      <c r="A15" s="10"/>
      <c r="B15" s="10"/>
      <c r="C15" s="10"/>
      <c r="D15" s="10"/>
      <c r="E15" s="10"/>
      <c r="F15" s="84"/>
      <c r="G15" s="84"/>
      <c r="H15" s="84"/>
      <c r="I15" s="84"/>
      <c r="J15" s="168">
        <f>SUM(J5:J12)</f>
        <v>0</v>
      </c>
      <c r="K15" s="168">
        <f>SUM(K5:K12)</f>
        <v>0</v>
      </c>
      <c r="L15" s="168">
        <f t="shared" ref="L15:BC15" si="0">SUM(L5:L12)</f>
        <v>0</v>
      </c>
      <c r="M15" s="168">
        <f t="shared" si="0"/>
        <v>0</v>
      </c>
      <c r="N15" s="168">
        <f t="shared" si="0"/>
        <v>0</v>
      </c>
      <c r="O15" s="168">
        <f t="shared" si="0"/>
        <v>0</v>
      </c>
      <c r="P15" s="168">
        <f t="shared" si="0"/>
        <v>0</v>
      </c>
      <c r="Q15" s="168">
        <f t="shared" si="0"/>
        <v>0</v>
      </c>
      <c r="R15" s="168">
        <f t="shared" si="0"/>
        <v>0</v>
      </c>
      <c r="S15" s="168">
        <f t="shared" si="0"/>
        <v>0</v>
      </c>
      <c r="T15" s="168">
        <f t="shared" si="0"/>
        <v>0</v>
      </c>
      <c r="U15" s="168">
        <f t="shared" si="0"/>
        <v>0</v>
      </c>
      <c r="V15" s="168">
        <f>SUM(V5:V12)</f>
        <v>48</v>
      </c>
      <c r="W15" s="168">
        <f t="shared" si="0"/>
        <v>0</v>
      </c>
      <c r="X15" s="168">
        <f t="shared" si="0"/>
        <v>0</v>
      </c>
      <c r="Y15" s="168">
        <f t="shared" si="0"/>
        <v>0</v>
      </c>
      <c r="Z15" s="168">
        <f t="shared" si="0"/>
        <v>0</v>
      </c>
      <c r="AA15" s="168">
        <f t="shared" si="0"/>
        <v>0</v>
      </c>
      <c r="AB15" s="168">
        <f t="shared" si="0"/>
        <v>2</v>
      </c>
      <c r="AC15" s="168">
        <f t="shared" si="0"/>
        <v>0</v>
      </c>
      <c r="AD15" s="168">
        <f t="shared" si="0"/>
        <v>0</v>
      </c>
      <c r="AE15" s="168">
        <f t="shared" si="0"/>
        <v>0</v>
      </c>
      <c r="AF15" s="168">
        <f t="shared" si="0"/>
        <v>0</v>
      </c>
      <c r="AG15" s="168">
        <f t="shared" si="0"/>
        <v>1</v>
      </c>
      <c r="AH15" s="168">
        <f t="shared" si="0"/>
        <v>0</v>
      </c>
      <c r="AI15" s="168">
        <f t="shared" si="0"/>
        <v>0</v>
      </c>
      <c r="AJ15" s="168">
        <f t="shared" si="0"/>
        <v>0</v>
      </c>
      <c r="AK15" s="168">
        <f t="shared" si="0"/>
        <v>0</v>
      </c>
      <c r="AL15" s="168">
        <f t="shared" si="0"/>
        <v>0</v>
      </c>
      <c r="AM15" s="168">
        <f t="shared" si="0"/>
        <v>3</v>
      </c>
      <c r="AN15" s="168">
        <f t="shared" si="0"/>
        <v>0</v>
      </c>
      <c r="AO15" s="168">
        <f t="shared" si="0"/>
        <v>0</v>
      </c>
      <c r="AP15" s="168">
        <f t="shared" si="0"/>
        <v>0</v>
      </c>
      <c r="AQ15" s="168">
        <f t="shared" si="0"/>
        <v>0</v>
      </c>
      <c r="AR15" s="168">
        <f t="shared" si="0"/>
        <v>0</v>
      </c>
      <c r="AS15" s="168">
        <f t="shared" si="0"/>
        <v>0</v>
      </c>
      <c r="AT15" s="168">
        <f t="shared" si="0"/>
        <v>0</v>
      </c>
      <c r="AU15" s="168">
        <f t="shared" si="0"/>
        <v>0</v>
      </c>
      <c r="AV15" s="168">
        <f t="shared" si="0"/>
        <v>0</v>
      </c>
      <c r="AW15" s="168">
        <f t="shared" si="0"/>
        <v>0</v>
      </c>
      <c r="AX15" s="168">
        <f t="shared" si="0"/>
        <v>0</v>
      </c>
      <c r="AY15" s="168">
        <f t="shared" si="0"/>
        <v>0</v>
      </c>
      <c r="AZ15" s="168">
        <f t="shared" si="0"/>
        <v>0</v>
      </c>
      <c r="BA15" s="168">
        <f t="shared" si="0"/>
        <v>0</v>
      </c>
      <c r="BB15" s="168">
        <f t="shared" si="0"/>
        <v>1</v>
      </c>
      <c r="BC15" s="168">
        <f t="shared" si="0"/>
        <v>0</v>
      </c>
      <c r="BD15" s="102">
        <f>SUM(BD5:BD12)</f>
        <v>0</v>
      </c>
      <c r="BE15" s="168">
        <f t="shared" ref="BE15:DI15" si="1">SUM(BE5:BE12)</f>
        <v>1</v>
      </c>
      <c r="BF15" s="168">
        <f t="shared" si="1"/>
        <v>0</v>
      </c>
      <c r="BG15" s="168">
        <f>SUM(BG5:BG12)</f>
        <v>2</v>
      </c>
      <c r="BH15" s="168">
        <f t="shared" si="1"/>
        <v>4</v>
      </c>
      <c r="BI15" s="168">
        <f t="shared" si="1"/>
        <v>0</v>
      </c>
      <c r="BJ15" s="168">
        <f t="shared" si="1"/>
        <v>14</v>
      </c>
      <c r="BK15" s="168">
        <f t="shared" si="1"/>
        <v>5</v>
      </c>
      <c r="BL15" s="168">
        <f t="shared" si="1"/>
        <v>20</v>
      </c>
      <c r="BM15" s="168">
        <f t="shared" si="1"/>
        <v>1</v>
      </c>
      <c r="BN15" s="168">
        <f t="shared" si="1"/>
        <v>42</v>
      </c>
      <c r="BO15" s="168">
        <f t="shared" si="1"/>
        <v>1</v>
      </c>
      <c r="BP15" s="168">
        <f t="shared" si="1"/>
        <v>43</v>
      </c>
      <c r="BQ15" s="168">
        <f t="shared" si="1"/>
        <v>9</v>
      </c>
      <c r="BR15" s="168">
        <f t="shared" si="1"/>
        <v>22</v>
      </c>
      <c r="BS15" s="168">
        <f t="shared" si="1"/>
        <v>1</v>
      </c>
      <c r="BT15" s="168">
        <f t="shared" si="1"/>
        <v>62</v>
      </c>
      <c r="BU15" s="168">
        <f t="shared" si="1"/>
        <v>5</v>
      </c>
      <c r="BV15" s="168">
        <f t="shared" si="1"/>
        <v>7</v>
      </c>
      <c r="BW15" s="168">
        <f t="shared" si="1"/>
        <v>0</v>
      </c>
      <c r="BX15" s="168">
        <f t="shared" si="1"/>
        <v>42</v>
      </c>
      <c r="BY15" s="168">
        <f t="shared" si="1"/>
        <v>31</v>
      </c>
      <c r="BZ15" s="168">
        <f t="shared" si="1"/>
        <v>159</v>
      </c>
      <c r="CA15" s="168">
        <f t="shared" si="1"/>
        <v>51</v>
      </c>
      <c r="CB15" s="168">
        <f t="shared" si="1"/>
        <v>233</v>
      </c>
      <c r="CC15" s="168">
        <f t="shared" si="1"/>
        <v>51</v>
      </c>
      <c r="CD15" s="168">
        <f t="shared" si="1"/>
        <v>367</v>
      </c>
      <c r="CE15" s="168">
        <f t="shared" si="1"/>
        <v>111</v>
      </c>
      <c r="CF15" s="168">
        <f t="shared" si="1"/>
        <v>145</v>
      </c>
      <c r="CG15" s="168">
        <f t="shared" si="1"/>
        <v>77</v>
      </c>
      <c r="CH15" s="168">
        <f t="shared" si="1"/>
        <v>187</v>
      </c>
      <c r="CI15" s="168">
        <f t="shared" si="1"/>
        <v>82</v>
      </c>
      <c r="CJ15" s="168">
        <f t="shared" si="1"/>
        <v>148</v>
      </c>
      <c r="CK15" s="168">
        <f t="shared" si="1"/>
        <v>92</v>
      </c>
      <c r="CL15" s="168">
        <f t="shared" si="1"/>
        <v>52</v>
      </c>
      <c r="CM15" s="168">
        <f t="shared" si="1"/>
        <v>47</v>
      </c>
      <c r="CN15" s="168">
        <f t="shared" si="1"/>
        <v>53</v>
      </c>
      <c r="CO15" s="168">
        <f t="shared" si="1"/>
        <v>26</v>
      </c>
      <c r="CP15" s="168">
        <f t="shared" si="1"/>
        <v>296</v>
      </c>
      <c r="CQ15" s="168">
        <f t="shared" si="1"/>
        <v>112</v>
      </c>
      <c r="CR15" s="168">
        <f t="shared" si="1"/>
        <v>260</v>
      </c>
      <c r="CS15" s="168">
        <f t="shared" si="1"/>
        <v>167</v>
      </c>
      <c r="CT15" s="168">
        <f t="shared" si="1"/>
        <v>0</v>
      </c>
      <c r="CU15" s="168">
        <f t="shared" si="1"/>
        <v>0</v>
      </c>
      <c r="CV15" s="168">
        <f t="shared" si="1"/>
        <v>1132</v>
      </c>
      <c r="CW15" s="168">
        <f t="shared" si="1"/>
        <v>1046</v>
      </c>
      <c r="CX15" s="168">
        <f t="shared" si="1"/>
        <v>0</v>
      </c>
      <c r="CY15" s="168">
        <f t="shared" si="1"/>
        <v>0</v>
      </c>
      <c r="CZ15" s="168">
        <f t="shared" si="1"/>
        <v>98</v>
      </c>
      <c r="DA15" s="168">
        <f t="shared" si="1"/>
        <v>42</v>
      </c>
      <c r="DB15" s="168">
        <f t="shared" si="1"/>
        <v>0</v>
      </c>
      <c r="DC15" s="168">
        <f t="shared" si="1"/>
        <v>0</v>
      </c>
      <c r="DD15" s="168">
        <f t="shared" si="1"/>
        <v>46</v>
      </c>
      <c r="DE15" s="168">
        <f t="shared" si="1"/>
        <v>35</v>
      </c>
      <c r="DF15" s="168">
        <f t="shared" si="1"/>
        <v>0</v>
      </c>
      <c r="DG15" s="168">
        <f t="shared" si="1"/>
        <v>0</v>
      </c>
      <c r="DH15" s="168">
        <f t="shared" si="1"/>
        <v>29</v>
      </c>
      <c r="DI15" s="168">
        <f t="shared" si="1"/>
        <v>27</v>
      </c>
    </row>
    <row r="16" spans="1:113" ht="15.75" customHeight="1">
      <c r="A16" s="10"/>
      <c r="B16" s="10"/>
      <c r="C16" s="10"/>
      <c r="D16" s="10"/>
      <c r="E16" s="10"/>
      <c r="F16" s="84"/>
      <c r="G16" s="84"/>
      <c r="H16" s="84"/>
      <c r="I16" s="84"/>
      <c r="J16" s="281">
        <f>SUM(J15:K15)</f>
        <v>0</v>
      </c>
      <c r="K16" s="281"/>
      <c r="L16" s="281">
        <f t="shared" ref="L16" si="2">SUM(L15:M15)</f>
        <v>0</v>
      </c>
      <c r="M16" s="281"/>
      <c r="N16" s="281">
        <f>SUM(N15:O15)</f>
        <v>0</v>
      </c>
      <c r="O16" s="281"/>
      <c r="P16" s="281">
        <f>SUM(P15:Q15)</f>
        <v>0</v>
      </c>
      <c r="Q16" s="281"/>
      <c r="R16" s="281">
        <f t="shared" ref="R16" si="3">SUM(R15:S15)</f>
        <v>0</v>
      </c>
      <c r="S16" s="281"/>
      <c r="T16" s="281">
        <f t="shared" ref="T16" si="4">SUM(T15:U15)</f>
        <v>0</v>
      </c>
      <c r="U16" s="281"/>
      <c r="V16" s="281">
        <f>SUM(V15:W15)</f>
        <v>48</v>
      </c>
      <c r="W16" s="281"/>
      <c r="X16" s="281">
        <f t="shared" ref="X16" si="5">SUM(X15:Y15)</f>
        <v>0</v>
      </c>
      <c r="Y16" s="281"/>
      <c r="Z16" s="281">
        <f t="shared" ref="Z16" si="6">SUM(Z15:AA15)</f>
        <v>0</v>
      </c>
      <c r="AA16" s="281"/>
      <c r="AB16" s="281">
        <f>SUM(AB15:AC15)</f>
        <v>2</v>
      </c>
      <c r="AC16" s="281"/>
      <c r="AD16" s="281">
        <f t="shared" ref="AD16" si="7">SUM(AD15:AE15)</f>
        <v>0</v>
      </c>
      <c r="AE16" s="281"/>
      <c r="AF16" s="281">
        <f t="shared" ref="AF16" si="8">SUM(AF15:AG15)</f>
        <v>1</v>
      </c>
      <c r="AG16" s="281"/>
      <c r="AH16" s="281">
        <f t="shared" ref="AH16" si="9">SUM(AH15:AI15)</f>
        <v>0</v>
      </c>
      <c r="AI16" s="281"/>
      <c r="AJ16" s="281">
        <f t="shared" ref="AJ16" si="10">SUM(AJ15:AK15)</f>
        <v>0</v>
      </c>
      <c r="AK16" s="281"/>
      <c r="AL16" s="281">
        <f t="shared" ref="AL16" si="11">SUM(AL15:AM15)</f>
        <v>3</v>
      </c>
      <c r="AM16" s="281"/>
      <c r="AN16" s="281">
        <f t="shared" ref="AN16" si="12">SUM(AN15:AO15)</f>
        <v>0</v>
      </c>
      <c r="AO16" s="281"/>
      <c r="AP16" s="281">
        <f t="shared" ref="AP16" si="13">SUM(AP15:AQ15)</f>
        <v>0</v>
      </c>
      <c r="AQ16" s="281"/>
      <c r="AR16" s="281">
        <f t="shared" ref="AR16:DB16" si="14">SUM(AR15:AS15)</f>
        <v>0</v>
      </c>
      <c r="AS16" s="281"/>
      <c r="AT16" s="281">
        <f t="shared" si="14"/>
        <v>0</v>
      </c>
      <c r="AU16" s="281"/>
      <c r="AV16" s="281">
        <f t="shared" si="14"/>
        <v>0</v>
      </c>
      <c r="AW16" s="281"/>
      <c r="AX16" s="281">
        <f t="shared" si="14"/>
        <v>0</v>
      </c>
      <c r="AY16" s="281"/>
      <c r="AZ16" s="281">
        <f t="shared" si="14"/>
        <v>0</v>
      </c>
      <c r="BA16" s="281"/>
      <c r="BB16" s="281">
        <f t="shared" si="14"/>
        <v>1</v>
      </c>
      <c r="BC16" s="281"/>
      <c r="BD16" s="281">
        <f t="shared" si="14"/>
        <v>1</v>
      </c>
      <c r="BE16" s="281"/>
      <c r="BF16" s="281">
        <f t="shared" si="14"/>
        <v>2</v>
      </c>
      <c r="BG16" s="281"/>
      <c r="BH16" s="281">
        <f t="shared" si="14"/>
        <v>4</v>
      </c>
      <c r="BI16" s="281"/>
      <c r="BJ16" s="281">
        <f t="shared" si="14"/>
        <v>19</v>
      </c>
      <c r="BK16" s="281"/>
      <c r="BL16" s="281">
        <f t="shared" si="14"/>
        <v>21</v>
      </c>
      <c r="BM16" s="281"/>
      <c r="BN16" s="281">
        <f t="shared" si="14"/>
        <v>43</v>
      </c>
      <c r="BO16" s="281"/>
      <c r="BP16" s="281">
        <f t="shared" si="14"/>
        <v>52</v>
      </c>
      <c r="BQ16" s="281"/>
      <c r="BR16" s="281">
        <f t="shared" si="14"/>
        <v>23</v>
      </c>
      <c r="BS16" s="281"/>
      <c r="BT16" s="281">
        <f t="shared" si="14"/>
        <v>67</v>
      </c>
      <c r="BU16" s="281"/>
      <c r="BV16" s="281">
        <f t="shared" si="14"/>
        <v>7</v>
      </c>
      <c r="BW16" s="281"/>
      <c r="BX16" s="281">
        <f t="shared" si="14"/>
        <v>73</v>
      </c>
      <c r="BY16" s="281"/>
      <c r="BZ16" s="281">
        <f t="shared" si="14"/>
        <v>210</v>
      </c>
      <c r="CA16" s="281"/>
      <c r="CB16" s="281">
        <f t="shared" si="14"/>
        <v>284</v>
      </c>
      <c r="CC16" s="281"/>
      <c r="CD16" s="281">
        <f t="shared" si="14"/>
        <v>478</v>
      </c>
      <c r="CE16" s="281"/>
      <c r="CF16" s="281">
        <f t="shared" si="14"/>
        <v>222</v>
      </c>
      <c r="CG16" s="281"/>
      <c r="CH16" s="281">
        <f t="shared" si="14"/>
        <v>269</v>
      </c>
      <c r="CI16" s="281"/>
      <c r="CJ16" s="281">
        <f t="shared" si="14"/>
        <v>240</v>
      </c>
      <c r="CK16" s="281"/>
      <c r="CL16" s="281">
        <f t="shared" si="14"/>
        <v>99</v>
      </c>
      <c r="CM16" s="281"/>
      <c r="CN16" s="281">
        <f t="shared" si="14"/>
        <v>79</v>
      </c>
      <c r="CO16" s="281"/>
      <c r="CP16" s="281">
        <f t="shared" si="14"/>
        <v>408</v>
      </c>
      <c r="CQ16" s="281"/>
      <c r="CR16" s="281">
        <f t="shared" si="14"/>
        <v>427</v>
      </c>
      <c r="CS16" s="281"/>
      <c r="CT16" s="281">
        <f t="shared" si="14"/>
        <v>0</v>
      </c>
      <c r="CU16" s="281"/>
      <c r="CV16" s="281">
        <f t="shared" si="14"/>
        <v>2178</v>
      </c>
      <c r="CW16" s="281"/>
      <c r="CX16" s="281">
        <f t="shared" si="14"/>
        <v>0</v>
      </c>
      <c r="CY16" s="281"/>
      <c r="CZ16" s="281">
        <f t="shared" si="14"/>
        <v>140</v>
      </c>
      <c r="DA16" s="281"/>
      <c r="DB16" s="281">
        <f t="shared" si="14"/>
        <v>0</v>
      </c>
      <c r="DC16" s="281"/>
      <c r="DD16" s="281">
        <f t="shared" ref="DD16:DH16" si="15">SUM(DD15:DE15)</f>
        <v>81</v>
      </c>
      <c r="DE16" s="281"/>
      <c r="DF16" s="281">
        <f t="shared" si="15"/>
        <v>0</v>
      </c>
      <c r="DG16" s="281"/>
      <c r="DH16" s="281">
        <f t="shared" si="15"/>
        <v>56</v>
      </c>
      <c r="DI16" s="281"/>
    </row>
    <row r="17" spans="1:113" ht="15.75" customHeight="1">
      <c r="A17" s="10"/>
      <c r="B17" s="10"/>
      <c r="C17" s="10"/>
      <c r="D17" s="10"/>
      <c r="E17" s="10"/>
      <c r="F17" s="84"/>
      <c r="G17" s="84"/>
      <c r="H17" s="84"/>
      <c r="I17" s="84"/>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A18" s="10"/>
      <c r="B18" s="10"/>
      <c r="C18" s="10"/>
      <c r="D18" s="10"/>
      <c r="E18" s="10"/>
      <c r="F18" s="84"/>
      <c r="G18" s="84"/>
      <c r="H18" s="84"/>
      <c r="I18" s="84"/>
      <c r="J18" s="51" t="s">
        <v>667</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A19" s="10"/>
      <c r="B19" s="10"/>
      <c r="C19" s="10"/>
      <c r="D19" s="10"/>
      <c r="E19" s="10"/>
      <c r="J19" s="10">
        <f>COUNT(J5:J12)</f>
        <v>0</v>
      </c>
      <c r="K19" s="168">
        <f t="shared" ref="K19:BV19" si="16">COUNT(K5:K12)</f>
        <v>0</v>
      </c>
      <c r="L19" s="168">
        <f t="shared" si="16"/>
        <v>0</v>
      </c>
      <c r="M19" s="168">
        <f>COUNT(M5:M12)</f>
        <v>0</v>
      </c>
      <c r="N19" s="168">
        <f t="shared" si="16"/>
        <v>0</v>
      </c>
      <c r="O19" s="168">
        <f t="shared" si="16"/>
        <v>0</v>
      </c>
      <c r="P19" s="168">
        <f t="shared" si="16"/>
        <v>0</v>
      </c>
      <c r="Q19" s="168">
        <f t="shared" si="16"/>
        <v>0</v>
      </c>
      <c r="R19" s="168">
        <f t="shared" si="16"/>
        <v>0</v>
      </c>
      <c r="S19" s="168">
        <f t="shared" si="16"/>
        <v>0</v>
      </c>
      <c r="T19" s="168">
        <f t="shared" si="16"/>
        <v>0</v>
      </c>
      <c r="U19" s="168">
        <f t="shared" si="16"/>
        <v>0</v>
      </c>
      <c r="V19" s="168">
        <f>COUNT(V5:V12)</f>
        <v>4</v>
      </c>
      <c r="W19" s="168">
        <f t="shared" si="16"/>
        <v>0</v>
      </c>
      <c r="X19" s="168">
        <f t="shared" si="16"/>
        <v>0</v>
      </c>
      <c r="Y19" s="168">
        <f t="shared" si="16"/>
        <v>0</v>
      </c>
      <c r="Z19" s="168">
        <f t="shared" si="16"/>
        <v>0</v>
      </c>
      <c r="AA19" s="168">
        <f t="shared" si="16"/>
        <v>0</v>
      </c>
      <c r="AB19" s="168">
        <f t="shared" si="16"/>
        <v>6</v>
      </c>
      <c r="AC19" s="168">
        <f t="shared" si="16"/>
        <v>4</v>
      </c>
      <c r="AD19" s="168">
        <f t="shared" si="16"/>
        <v>0</v>
      </c>
      <c r="AE19" s="168">
        <f t="shared" si="16"/>
        <v>0</v>
      </c>
      <c r="AF19" s="168">
        <f t="shared" si="16"/>
        <v>6</v>
      </c>
      <c r="AG19" s="168">
        <f t="shared" si="16"/>
        <v>4</v>
      </c>
      <c r="AH19" s="168">
        <f t="shared" si="16"/>
        <v>0</v>
      </c>
      <c r="AI19" s="168">
        <f t="shared" si="16"/>
        <v>0</v>
      </c>
      <c r="AJ19" s="168">
        <f t="shared" si="16"/>
        <v>2</v>
      </c>
      <c r="AK19" s="168">
        <f t="shared" si="16"/>
        <v>0</v>
      </c>
      <c r="AL19" s="168">
        <f t="shared" si="16"/>
        <v>4</v>
      </c>
      <c r="AM19" s="168">
        <f t="shared" si="16"/>
        <v>4</v>
      </c>
      <c r="AN19" s="168">
        <f t="shared" si="16"/>
        <v>4</v>
      </c>
      <c r="AO19" s="168">
        <f t="shared" si="16"/>
        <v>4</v>
      </c>
      <c r="AP19" s="168">
        <f t="shared" si="16"/>
        <v>6</v>
      </c>
      <c r="AQ19" s="168">
        <f t="shared" si="16"/>
        <v>4</v>
      </c>
      <c r="AR19" s="168">
        <f t="shared" si="16"/>
        <v>4</v>
      </c>
      <c r="AS19" s="168">
        <f t="shared" si="16"/>
        <v>4</v>
      </c>
      <c r="AT19" s="168">
        <f t="shared" si="16"/>
        <v>6</v>
      </c>
      <c r="AU19" s="168">
        <f t="shared" si="16"/>
        <v>4</v>
      </c>
      <c r="AV19" s="168">
        <f t="shared" si="16"/>
        <v>5</v>
      </c>
      <c r="AW19" s="168">
        <f t="shared" si="16"/>
        <v>5</v>
      </c>
      <c r="AX19" s="168">
        <f t="shared" si="16"/>
        <v>7</v>
      </c>
      <c r="AY19" s="168">
        <f t="shared" si="16"/>
        <v>5</v>
      </c>
      <c r="AZ19" s="168">
        <f t="shared" si="16"/>
        <v>5</v>
      </c>
      <c r="BA19" s="168">
        <f t="shared" si="16"/>
        <v>5</v>
      </c>
      <c r="BB19" s="168">
        <f t="shared" si="16"/>
        <v>7</v>
      </c>
      <c r="BC19" s="168">
        <f t="shared" si="16"/>
        <v>5</v>
      </c>
      <c r="BD19" s="168">
        <f t="shared" si="16"/>
        <v>5</v>
      </c>
      <c r="BE19" s="168">
        <f t="shared" si="16"/>
        <v>5</v>
      </c>
      <c r="BF19" s="168">
        <f t="shared" si="16"/>
        <v>7</v>
      </c>
      <c r="BG19" s="168">
        <f t="shared" si="16"/>
        <v>5</v>
      </c>
      <c r="BH19" s="168">
        <f t="shared" si="16"/>
        <v>5</v>
      </c>
      <c r="BI19" s="168">
        <f t="shared" si="16"/>
        <v>5</v>
      </c>
      <c r="BJ19" s="168">
        <f t="shared" si="16"/>
        <v>7</v>
      </c>
      <c r="BK19" s="168">
        <f t="shared" si="16"/>
        <v>5</v>
      </c>
      <c r="BL19" s="168">
        <f t="shared" si="16"/>
        <v>5</v>
      </c>
      <c r="BM19" s="168">
        <f t="shared" si="16"/>
        <v>5</v>
      </c>
      <c r="BN19" s="168">
        <f t="shared" si="16"/>
        <v>7</v>
      </c>
      <c r="BO19" s="168">
        <f t="shared" si="16"/>
        <v>5</v>
      </c>
      <c r="BP19" s="168">
        <f t="shared" si="16"/>
        <v>6</v>
      </c>
      <c r="BQ19" s="168">
        <f t="shared" si="16"/>
        <v>6</v>
      </c>
      <c r="BR19" s="168">
        <f t="shared" si="16"/>
        <v>6</v>
      </c>
      <c r="BS19" s="168">
        <f t="shared" si="16"/>
        <v>6</v>
      </c>
      <c r="BT19" s="168">
        <f t="shared" si="16"/>
        <v>8</v>
      </c>
      <c r="BU19" s="168">
        <f t="shared" si="16"/>
        <v>6</v>
      </c>
      <c r="BV19" s="168">
        <f t="shared" si="16"/>
        <v>4</v>
      </c>
      <c r="BW19" s="168">
        <f t="shared" ref="BW19:DI19" si="17">COUNT(BW5:BW12)</f>
        <v>2</v>
      </c>
      <c r="BX19" s="168">
        <f t="shared" si="17"/>
        <v>8</v>
      </c>
      <c r="BY19" s="168">
        <f t="shared" si="17"/>
        <v>6</v>
      </c>
      <c r="BZ19" s="168">
        <f t="shared" si="17"/>
        <v>6</v>
      </c>
      <c r="CA19" s="168">
        <f t="shared" si="17"/>
        <v>6</v>
      </c>
      <c r="CB19" s="168">
        <f t="shared" si="17"/>
        <v>8</v>
      </c>
      <c r="CC19" s="168">
        <f t="shared" si="17"/>
        <v>6</v>
      </c>
      <c r="CD19" s="168">
        <f t="shared" si="17"/>
        <v>7</v>
      </c>
      <c r="CE19" s="168">
        <f t="shared" si="17"/>
        <v>5</v>
      </c>
      <c r="CF19" s="168">
        <f t="shared" si="17"/>
        <v>7</v>
      </c>
      <c r="CG19" s="168">
        <f t="shared" si="17"/>
        <v>5</v>
      </c>
      <c r="CH19" s="168">
        <f t="shared" si="17"/>
        <v>7</v>
      </c>
      <c r="CI19" s="168">
        <f t="shared" si="17"/>
        <v>5</v>
      </c>
      <c r="CJ19" s="168">
        <f t="shared" si="17"/>
        <v>7</v>
      </c>
      <c r="CK19" s="168">
        <f t="shared" si="17"/>
        <v>5</v>
      </c>
      <c r="CL19" s="168">
        <f t="shared" si="17"/>
        <v>5</v>
      </c>
      <c r="CM19" s="168">
        <f t="shared" si="17"/>
        <v>5</v>
      </c>
      <c r="CN19" s="168">
        <f t="shared" si="17"/>
        <v>4</v>
      </c>
      <c r="CO19" s="168">
        <f t="shared" si="17"/>
        <v>4</v>
      </c>
      <c r="CP19" s="168">
        <f t="shared" si="17"/>
        <v>4</v>
      </c>
      <c r="CQ19" s="168">
        <f t="shared" si="17"/>
        <v>4</v>
      </c>
      <c r="CR19" s="168">
        <f t="shared" si="17"/>
        <v>4</v>
      </c>
      <c r="CS19" s="168">
        <f t="shared" si="17"/>
        <v>4</v>
      </c>
      <c r="CT19" s="168">
        <f t="shared" si="17"/>
        <v>0</v>
      </c>
      <c r="CU19" s="168">
        <f t="shared" si="17"/>
        <v>0</v>
      </c>
      <c r="CV19" s="168">
        <f t="shared" si="17"/>
        <v>4</v>
      </c>
      <c r="CW19" s="168">
        <f t="shared" si="17"/>
        <v>4</v>
      </c>
      <c r="CX19" s="168">
        <f t="shared" si="17"/>
        <v>0</v>
      </c>
      <c r="CY19" s="168">
        <f t="shared" si="17"/>
        <v>0</v>
      </c>
      <c r="CZ19" s="168">
        <f t="shared" si="17"/>
        <v>4</v>
      </c>
      <c r="DA19" s="168">
        <f t="shared" si="17"/>
        <v>4</v>
      </c>
      <c r="DB19" s="168">
        <f t="shared" si="17"/>
        <v>0</v>
      </c>
      <c r="DC19" s="168">
        <f t="shared" si="17"/>
        <v>0</v>
      </c>
      <c r="DD19" s="168">
        <f t="shared" si="17"/>
        <v>4</v>
      </c>
      <c r="DE19" s="168">
        <f t="shared" si="17"/>
        <v>4</v>
      </c>
      <c r="DF19" s="168">
        <f t="shared" si="17"/>
        <v>0</v>
      </c>
      <c r="DG19" s="168">
        <f t="shared" si="17"/>
        <v>0</v>
      </c>
      <c r="DH19" s="168">
        <f t="shared" si="17"/>
        <v>4</v>
      </c>
      <c r="DI19" s="168">
        <f t="shared" si="17"/>
        <v>4</v>
      </c>
    </row>
    <row r="20" spans="1:113" ht="15.75" customHeight="1">
      <c r="A20" s="10"/>
      <c r="B20" s="10"/>
      <c r="C20" s="10"/>
      <c r="D20" s="10"/>
      <c r="E20" s="10"/>
      <c r="F20" s="26"/>
      <c r="G20" s="26"/>
      <c r="H20" s="26"/>
      <c r="I20" s="26"/>
      <c r="J20" s="281">
        <f>MAX(J19:K19)</f>
        <v>0</v>
      </c>
      <c r="K20" s="281"/>
      <c r="L20" s="281">
        <f t="shared" ref="L20" si="18">MAX(L19:M19)</f>
        <v>0</v>
      </c>
      <c r="M20" s="281"/>
      <c r="N20" s="281">
        <f>MAX(N19:O19)</f>
        <v>0</v>
      </c>
      <c r="O20" s="281"/>
      <c r="P20" s="281">
        <f>MAX(P19:Q19)</f>
        <v>0</v>
      </c>
      <c r="Q20" s="281"/>
      <c r="R20" s="281">
        <f>MAX(R19:S19)</f>
        <v>0</v>
      </c>
      <c r="S20" s="281"/>
      <c r="T20" s="281">
        <f t="shared" ref="T20" si="19">MAX(T19:U19)</f>
        <v>0</v>
      </c>
      <c r="U20" s="281"/>
      <c r="V20" s="281">
        <f t="shared" ref="V20" si="20">MAX(V19:W19)</f>
        <v>4</v>
      </c>
      <c r="W20" s="281"/>
      <c r="X20" s="281">
        <f t="shared" ref="X20" si="21">MAX(X19:Y19)</f>
        <v>0</v>
      </c>
      <c r="Y20" s="281"/>
      <c r="Z20" s="281">
        <f t="shared" ref="Z20" si="22">MAX(Z19:AA19)</f>
        <v>0</v>
      </c>
      <c r="AA20" s="281"/>
      <c r="AB20" s="281">
        <f t="shared" ref="AB20" si="23">MAX(AB19:AC19)</f>
        <v>6</v>
      </c>
      <c r="AC20" s="281"/>
      <c r="AD20" s="281">
        <f t="shared" ref="AD20" si="24">MAX(AD19:AE19)</f>
        <v>0</v>
      </c>
      <c r="AE20" s="281"/>
      <c r="AF20" s="281">
        <f t="shared" ref="AF20" si="25">MAX(AF19:AG19)</f>
        <v>6</v>
      </c>
      <c r="AG20" s="281"/>
      <c r="AH20" s="281">
        <f t="shared" ref="AH20" si="26">MAX(AH19:AI19)</f>
        <v>0</v>
      </c>
      <c r="AI20" s="281"/>
      <c r="AJ20" s="281">
        <f t="shared" ref="AJ20" si="27">MAX(AJ19:AK19)</f>
        <v>2</v>
      </c>
      <c r="AK20" s="281"/>
      <c r="AL20" s="281">
        <f t="shared" ref="AL20" si="28">MAX(AL19:AM19)</f>
        <v>4</v>
      </c>
      <c r="AM20" s="281"/>
      <c r="AN20" s="281">
        <f t="shared" ref="AN20" si="29">MAX(AN19:AO19)</f>
        <v>4</v>
      </c>
      <c r="AO20" s="281"/>
      <c r="AP20" s="281">
        <f t="shared" ref="AP20" si="30">MAX(AP19:AQ19)</f>
        <v>6</v>
      </c>
      <c r="AQ20" s="281"/>
      <c r="AR20" s="281">
        <f t="shared" ref="AR20" si="31">MAX(AR19:AS19)</f>
        <v>4</v>
      </c>
      <c r="AS20" s="281"/>
      <c r="AT20" s="281">
        <f t="shared" ref="AT20" si="32">MAX(AT19:AU19)</f>
        <v>6</v>
      </c>
      <c r="AU20" s="281"/>
      <c r="AV20" s="281">
        <f t="shared" ref="AV20" si="33">MAX(AV19:AW19)</f>
        <v>5</v>
      </c>
      <c r="AW20" s="281"/>
      <c r="AX20" s="281">
        <f t="shared" ref="AX20" si="34">MAX(AX19:AY19)</f>
        <v>7</v>
      </c>
      <c r="AY20" s="281"/>
      <c r="AZ20" s="281">
        <f t="shared" ref="AZ20" si="35">MAX(AZ19:BA19)</f>
        <v>5</v>
      </c>
      <c r="BA20" s="281"/>
      <c r="BB20" s="281">
        <f t="shared" ref="BB20" si="36">MAX(BB19:BC19)</f>
        <v>7</v>
      </c>
      <c r="BC20" s="281"/>
      <c r="BD20" s="281">
        <f t="shared" ref="BD20" si="37">MAX(BD19:BE19)</f>
        <v>5</v>
      </c>
      <c r="BE20" s="281"/>
      <c r="BF20" s="281">
        <f t="shared" ref="BF20" si="38">MAX(BF19:BG19)</f>
        <v>7</v>
      </c>
      <c r="BG20" s="281"/>
      <c r="BH20" s="281">
        <f t="shared" ref="BH20" si="39">MAX(BH19:BI19)</f>
        <v>5</v>
      </c>
      <c r="BI20" s="281"/>
      <c r="BJ20" s="281">
        <f t="shared" ref="BJ20" si="40">MAX(BJ19:BK19)</f>
        <v>7</v>
      </c>
      <c r="BK20" s="281"/>
      <c r="BL20" s="281">
        <f t="shared" ref="BL20" si="41">MAX(BL19:BM19)</f>
        <v>5</v>
      </c>
      <c r="BM20" s="281"/>
      <c r="BN20" s="281">
        <f t="shared" ref="BN20" si="42">MAX(BN19:BO19)</f>
        <v>7</v>
      </c>
      <c r="BO20" s="281"/>
      <c r="BP20" s="281">
        <f t="shared" ref="BP20" si="43">MAX(BP19:BQ19)</f>
        <v>6</v>
      </c>
      <c r="BQ20" s="281"/>
      <c r="BR20" s="281">
        <f t="shared" ref="BR20" si="44">MAX(BR19:BS19)</f>
        <v>6</v>
      </c>
      <c r="BS20" s="281"/>
      <c r="BT20" s="281">
        <f t="shared" ref="BT20" si="45">MAX(BT19:BU19)</f>
        <v>8</v>
      </c>
      <c r="BU20" s="281"/>
      <c r="BV20" s="281">
        <f t="shared" ref="BV20" si="46">MAX(BV19:BW19)</f>
        <v>4</v>
      </c>
      <c r="BW20" s="281"/>
      <c r="BX20" s="281">
        <f t="shared" ref="BX20" si="47">MAX(BX19:BY19)</f>
        <v>8</v>
      </c>
      <c r="BY20" s="281"/>
      <c r="BZ20" s="281">
        <f t="shared" ref="BZ20" si="48">MAX(BZ19:CA19)</f>
        <v>6</v>
      </c>
      <c r="CA20" s="281"/>
      <c r="CB20" s="281">
        <f t="shared" ref="CB20" si="49">MAX(CB19:CC19)</f>
        <v>8</v>
      </c>
      <c r="CC20" s="281"/>
      <c r="CD20" s="281">
        <f t="shared" ref="CD20" si="50">MAX(CD19:CE19)</f>
        <v>7</v>
      </c>
      <c r="CE20" s="281"/>
      <c r="CF20" s="281">
        <f t="shared" ref="CF20" si="51">MAX(CF19:CG19)</f>
        <v>7</v>
      </c>
      <c r="CG20" s="281"/>
      <c r="CH20" s="281">
        <f t="shared" ref="CH20" si="52">MAX(CH19:CI19)</f>
        <v>7</v>
      </c>
      <c r="CI20" s="281"/>
      <c r="CJ20" s="281">
        <f t="shared" ref="CJ20" si="53">MAX(CJ19:CK19)</f>
        <v>7</v>
      </c>
      <c r="CK20" s="281"/>
      <c r="CL20" s="281">
        <f t="shared" ref="CL20" si="54">MAX(CL19:CM19)</f>
        <v>5</v>
      </c>
      <c r="CM20" s="281"/>
      <c r="CN20" s="281">
        <f t="shared" ref="CN20" si="55">MAX(CN19:CO19)</f>
        <v>4</v>
      </c>
      <c r="CO20" s="281"/>
      <c r="CP20" s="281">
        <f t="shared" ref="CP20" si="56">MAX(CP19:CQ19)</f>
        <v>4</v>
      </c>
      <c r="CQ20" s="281"/>
      <c r="CR20" s="281">
        <f t="shared" ref="CR20" si="57">MAX(CR19:CS19)</f>
        <v>4</v>
      </c>
      <c r="CS20" s="281"/>
      <c r="CT20" s="281">
        <f t="shared" ref="CT20" si="58">MAX(CT19:CU19)</f>
        <v>0</v>
      </c>
      <c r="CU20" s="281"/>
      <c r="CV20" s="281">
        <f t="shared" ref="CV20" si="59">MAX(CV19:CW19)</f>
        <v>4</v>
      </c>
      <c r="CW20" s="281"/>
      <c r="CX20" s="281">
        <f t="shared" ref="CX20" si="60">MAX(CX19:CY19)</f>
        <v>0</v>
      </c>
      <c r="CY20" s="281"/>
      <c r="CZ20" s="281">
        <f t="shared" ref="CZ20" si="61">MAX(CZ19:DA19)</f>
        <v>4</v>
      </c>
      <c r="DA20" s="281"/>
      <c r="DB20" s="281">
        <f t="shared" ref="DB20" si="62">MAX(DB19:DC19)</f>
        <v>0</v>
      </c>
      <c r="DC20" s="281"/>
      <c r="DD20" s="281">
        <f t="shared" ref="DD20" si="63">MAX(DD19:DE19)</f>
        <v>4</v>
      </c>
      <c r="DE20" s="281"/>
      <c r="DF20" s="281">
        <f t="shared" ref="DF20" si="64">MAX(DF19:DG19)</f>
        <v>0</v>
      </c>
      <c r="DG20" s="281"/>
      <c r="DH20" s="281">
        <f t="shared" ref="DH20" si="65">MAX(DH19:DI19)</f>
        <v>4</v>
      </c>
      <c r="DI20" s="281"/>
    </row>
    <row r="21" spans="1:113" ht="15.75" customHeight="1">
      <c r="A21" s="10"/>
      <c r="B21" s="10"/>
      <c r="C21" s="10"/>
      <c r="D21" s="10"/>
      <c r="E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10"/>
      <c r="B22" s="10"/>
      <c r="C22" s="10"/>
      <c r="D22" s="10"/>
      <c r="E22" s="10"/>
      <c r="F22" s="24"/>
      <c r="G22" s="24"/>
      <c r="H22" s="24"/>
      <c r="I22" s="24"/>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24"/>
      <c r="G23" s="24"/>
      <c r="H23" s="24"/>
      <c r="I23" s="24"/>
      <c r="J23" s="59" t="s">
        <v>674</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84"/>
      <c r="G24" s="84"/>
      <c r="H24" s="84"/>
      <c r="I24" s="84"/>
      <c r="J24" s="280" t="s">
        <v>675</v>
      </c>
      <c r="K24" s="280"/>
      <c r="L24" s="280"/>
      <c r="M24" s="280"/>
      <c r="N24" s="60">
        <v>1</v>
      </c>
      <c r="O24" s="60">
        <v>2</v>
      </c>
      <c r="P24" s="60">
        <v>3</v>
      </c>
      <c r="Q24" s="60">
        <v>4</v>
      </c>
      <c r="R24" s="60">
        <v>5</v>
      </c>
      <c r="S24" s="60">
        <v>6</v>
      </c>
      <c r="T24" s="60">
        <v>7</v>
      </c>
      <c r="U24" s="60">
        <v>8</v>
      </c>
      <c r="V24" s="60">
        <v>9</v>
      </c>
      <c r="W24" s="60">
        <v>10</v>
      </c>
      <c r="X24" s="60">
        <v>11</v>
      </c>
      <c r="Y24" s="60">
        <v>12</v>
      </c>
      <c r="Z24" s="60">
        <v>13</v>
      </c>
      <c r="AA24" s="60">
        <v>14</v>
      </c>
      <c r="AB24" s="60">
        <v>15</v>
      </c>
      <c r="AC24" s="60">
        <v>16</v>
      </c>
      <c r="AD24" s="60">
        <v>17</v>
      </c>
      <c r="AE24" s="60">
        <v>18</v>
      </c>
      <c r="AF24" s="60">
        <v>19</v>
      </c>
      <c r="AG24" s="60">
        <v>20</v>
      </c>
      <c r="AH24" s="60">
        <v>21</v>
      </c>
      <c r="AI24" s="60">
        <v>22</v>
      </c>
      <c r="AJ24" s="60">
        <v>23</v>
      </c>
      <c r="AK24" s="60">
        <v>24</v>
      </c>
      <c r="AL24" s="60">
        <v>25</v>
      </c>
      <c r="AM24" s="60">
        <v>26</v>
      </c>
      <c r="AN24" s="60">
        <v>27</v>
      </c>
      <c r="AO24" s="60">
        <v>28</v>
      </c>
      <c r="AP24" s="60">
        <v>29</v>
      </c>
      <c r="AQ24" s="60">
        <v>30</v>
      </c>
      <c r="AR24" s="60">
        <v>31</v>
      </c>
      <c r="AS24" s="60">
        <v>32</v>
      </c>
      <c r="AT24" s="60">
        <v>33</v>
      </c>
      <c r="AU24" s="60">
        <v>34</v>
      </c>
      <c r="AV24" s="60">
        <v>35</v>
      </c>
      <c r="AW24" s="60">
        <v>36</v>
      </c>
      <c r="AX24" s="60">
        <v>37</v>
      </c>
      <c r="AY24" s="60">
        <v>38</v>
      </c>
      <c r="AZ24" s="60">
        <v>39</v>
      </c>
      <c r="BA24" s="60">
        <v>40</v>
      </c>
      <c r="BB24" s="60">
        <v>41</v>
      </c>
      <c r="BC24" s="60">
        <v>42</v>
      </c>
      <c r="BD24" s="60">
        <v>43</v>
      </c>
      <c r="BE24" s="60">
        <v>44</v>
      </c>
      <c r="BF24" s="60">
        <v>45</v>
      </c>
      <c r="BG24" s="60">
        <v>46</v>
      </c>
      <c r="BH24" s="60">
        <v>47</v>
      </c>
      <c r="BI24" s="60">
        <v>48</v>
      </c>
      <c r="BJ24" s="60">
        <v>49</v>
      </c>
      <c r="BK24" s="60">
        <v>50</v>
      </c>
      <c r="BL24" s="60">
        <v>51</v>
      </c>
      <c r="BM24" s="60">
        <v>52</v>
      </c>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84"/>
      <c r="G25" s="84"/>
      <c r="H25" s="84"/>
      <c r="I25" s="84"/>
      <c r="J25" s="280" t="s">
        <v>676</v>
      </c>
      <c r="K25" s="280"/>
      <c r="L25" s="280"/>
      <c r="M25" s="280"/>
      <c r="N25" s="60">
        <f>J16</f>
        <v>0</v>
      </c>
      <c r="O25" s="60">
        <f>L16</f>
        <v>0</v>
      </c>
      <c r="P25" s="60">
        <f>N16</f>
        <v>0</v>
      </c>
      <c r="Q25" s="60">
        <f>P16</f>
        <v>0</v>
      </c>
      <c r="R25" s="60">
        <f>R16</f>
        <v>0</v>
      </c>
      <c r="S25" s="60">
        <f>T16</f>
        <v>0</v>
      </c>
      <c r="T25" s="60">
        <f>V16</f>
        <v>48</v>
      </c>
      <c r="U25" s="60">
        <f>X16</f>
        <v>0</v>
      </c>
      <c r="V25" s="60">
        <f>Z16</f>
        <v>0</v>
      </c>
      <c r="W25" s="60">
        <f>AB16</f>
        <v>2</v>
      </c>
      <c r="X25" s="60">
        <f>AD16</f>
        <v>0</v>
      </c>
      <c r="Y25" s="60">
        <f>AF16</f>
        <v>1</v>
      </c>
      <c r="Z25" s="60">
        <f>AH16</f>
        <v>0</v>
      </c>
      <c r="AA25" s="60">
        <f>AJ16</f>
        <v>0</v>
      </c>
      <c r="AB25" s="60">
        <f>AL16</f>
        <v>3</v>
      </c>
      <c r="AC25" s="60">
        <f>AN16</f>
        <v>0</v>
      </c>
      <c r="AD25" s="60">
        <f>AP16</f>
        <v>0</v>
      </c>
      <c r="AE25" s="60">
        <f>AR16</f>
        <v>0</v>
      </c>
      <c r="AF25" s="60">
        <f>AT16</f>
        <v>0</v>
      </c>
      <c r="AG25" s="60">
        <f>AV16</f>
        <v>0</v>
      </c>
      <c r="AH25" s="60">
        <f>AX16</f>
        <v>0</v>
      </c>
      <c r="AI25" s="60">
        <f>AZ16</f>
        <v>0</v>
      </c>
      <c r="AJ25" s="60">
        <f>BB16</f>
        <v>1</v>
      </c>
      <c r="AK25" s="60">
        <f>BD16</f>
        <v>1</v>
      </c>
      <c r="AL25" s="60">
        <f>BF16</f>
        <v>2</v>
      </c>
      <c r="AM25" s="60">
        <f>BH16</f>
        <v>4</v>
      </c>
      <c r="AN25" s="60">
        <f>BJ16</f>
        <v>19</v>
      </c>
      <c r="AO25" s="60">
        <f>BL16</f>
        <v>21</v>
      </c>
      <c r="AP25" s="60">
        <f>BN16</f>
        <v>43</v>
      </c>
      <c r="AQ25" s="60">
        <f>BP16</f>
        <v>52</v>
      </c>
      <c r="AR25" s="60">
        <f>BR16</f>
        <v>23</v>
      </c>
      <c r="AS25" s="60">
        <f>BT16</f>
        <v>67</v>
      </c>
      <c r="AT25" s="60">
        <f>BV16</f>
        <v>7</v>
      </c>
      <c r="AU25" s="60">
        <f>BX16</f>
        <v>73</v>
      </c>
      <c r="AV25" s="60">
        <f>BZ16</f>
        <v>210</v>
      </c>
      <c r="AW25" s="60">
        <f>CB16</f>
        <v>284</v>
      </c>
      <c r="AX25" s="60">
        <f>CD16</f>
        <v>478</v>
      </c>
      <c r="AY25" s="60">
        <f>CF16</f>
        <v>222</v>
      </c>
      <c r="AZ25" s="60">
        <f>CH16</f>
        <v>269</v>
      </c>
      <c r="BA25" s="60">
        <f>CJ16</f>
        <v>240</v>
      </c>
      <c r="BB25" s="60">
        <f>CL16</f>
        <v>99</v>
      </c>
      <c r="BC25" s="60">
        <f>CN16</f>
        <v>79</v>
      </c>
      <c r="BD25" s="60">
        <f>CP16</f>
        <v>408</v>
      </c>
      <c r="BE25" s="60">
        <f>CR16</f>
        <v>427</v>
      </c>
      <c r="BF25" s="60">
        <f>CT16</f>
        <v>0</v>
      </c>
      <c r="BG25" s="60">
        <f>CV16</f>
        <v>2178</v>
      </c>
      <c r="BH25" s="60">
        <f>CX16</f>
        <v>0</v>
      </c>
      <c r="BI25" s="60">
        <f>CZ16</f>
        <v>140</v>
      </c>
      <c r="BJ25" s="60">
        <f>DB16</f>
        <v>0</v>
      </c>
      <c r="BK25" s="60">
        <f>DD16</f>
        <v>81</v>
      </c>
      <c r="BL25" s="60">
        <f>DF16</f>
        <v>0</v>
      </c>
      <c r="BM25" s="60">
        <f>DH16</f>
        <v>56</v>
      </c>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84"/>
      <c r="G26" s="84"/>
      <c r="H26" s="84"/>
      <c r="I26" s="84"/>
      <c r="J26" s="280" t="s">
        <v>1110</v>
      </c>
      <c r="K26" s="280"/>
      <c r="L26" s="280"/>
      <c r="M26" s="280"/>
      <c r="N26" s="60">
        <f>J20</f>
        <v>0</v>
      </c>
      <c r="O26" s="60">
        <f>L20</f>
        <v>0</v>
      </c>
      <c r="P26" s="60">
        <f>N20</f>
        <v>0</v>
      </c>
      <c r="Q26" s="60">
        <f>P20</f>
        <v>0</v>
      </c>
      <c r="R26" s="60">
        <f>R20</f>
        <v>0</v>
      </c>
      <c r="S26" s="60">
        <f>T20</f>
        <v>0</v>
      </c>
      <c r="T26" s="60">
        <f>V20</f>
        <v>4</v>
      </c>
      <c r="U26" s="60">
        <f>X20</f>
        <v>0</v>
      </c>
      <c r="V26" s="60">
        <f>Z20</f>
        <v>0</v>
      </c>
      <c r="W26" s="60">
        <f>AB20</f>
        <v>6</v>
      </c>
      <c r="X26" s="60">
        <f>AD20</f>
        <v>0</v>
      </c>
      <c r="Y26" s="60">
        <f>AF20</f>
        <v>6</v>
      </c>
      <c r="Z26" s="60">
        <f>AH20</f>
        <v>0</v>
      </c>
      <c r="AA26" s="60">
        <f>AJ20</f>
        <v>2</v>
      </c>
      <c r="AB26" s="60">
        <f>AL20</f>
        <v>4</v>
      </c>
      <c r="AC26" s="60">
        <f>AN20</f>
        <v>4</v>
      </c>
      <c r="AD26" s="60">
        <f>AP20</f>
        <v>6</v>
      </c>
      <c r="AE26" s="60">
        <f>AR20</f>
        <v>4</v>
      </c>
      <c r="AF26" s="60">
        <f>AT20</f>
        <v>6</v>
      </c>
      <c r="AG26" s="60">
        <f>AV20</f>
        <v>5</v>
      </c>
      <c r="AH26" s="60">
        <f>AX20</f>
        <v>7</v>
      </c>
      <c r="AI26" s="60">
        <f>AZ20</f>
        <v>5</v>
      </c>
      <c r="AJ26" s="60">
        <f>BB20</f>
        <v>7</v>
      </c>
      <c r="AK26" s="60">
        <f>BD20</f>
        <v>5</v>
      </c>
      <c r="AL26" s="60">
        <f>BF20</f>
        <v>7</v>
      </c>
      <c r="AM26" s="60">
        <f>BH20</f>
        <v>5</v>
      </c>
      <c r="AN26" s="60">
        <f>BJ20</f>
        <v>7</v>
      </c>
      <c r="AO26" s="60">
        <f>BL20</f>
        <v>5</v>
      </c>
      <c r="AP26" s="60">
        <f>BN20</f>
        <v>7</v>
      </c>
      <c r="AQ26" s="60">
        <f>BP20</f>
        <v>6</v>
      </c>
      <c r="AR26" s="60">
        <f>BR20</f>
        <v>6</v>
      </c>
      <c r="AS26" s="60">
        <f>BT20</f>
        <v>8</v>
      </c>
      <c r="AT26" s="60">
        <f>BV20</f>
        <v>4</v>
      </c>
      <c r="AU26" s="60">
        <f>BX20</f>
        <v>8</v>
      </c>
      <c r="AV26" s="60">
        <f>BZ20</f>
        <v>6</v>
      </c>
      <c r="AW26" s="60">
        <f>CB20</f>
        <v>8</v>
      </c>
      <c r="AX26" s="60">
        <f>CD20</f>
        <v>7</v>
      </c>
      <c r="AY26" s="60">
        <f>CF20</f>
        <v>7</v>
      </c>
      <c r="AZ26" s="60">
        <f>CH20</f>
        <v>7</v>
      </c>
      <c r="BA26" s="60">
        <f>CJ20</f>
        <v>7</v>
      </c>
      <c r="BB26" s="60">
        <f>CL20</f>
        <v>5</v>
      </c>
      <c r="BC26" s="60">
        <f>CN20</f>
        <v>4</v>
      </c>
      <c r="BD26" s="60">
        <f>CP20</f>
        <v>4</v>
      </c>
      <c r="BE26" s="60">
        <f>CR20</f>
        <v>4</v>
      </c>
      <c r="BF26" s="60">
        <f>CT20</f>
        <v>0</v>
      </c>
      <c r="BG26" s="60">
        <f>CV20</f>
        <v>4</v>
      </c>
      <c r="BH26" s="60">
        <f>CX20</f>
        <v>0</v>
      </c>
      <c r="BI26" s="60">
        <f>CZ20</f>
        <v>4</v>
      </c>
      <c r="BJ26" s="60">
        <f>DB20</f>
        <v>0</v>
      </c>
      <c r="BK26" s="60">
        <f>DD20</f>
        <v>4</v>
      </c>
      <c r="BL26" s="60">
        <f>DF20</f>
        <v>0</v>
      </c>
      <c r="BM26" s="60">
        <f>DH20</f>
        <v>4</v>
      </c>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84"/>
      <c r="G27" s="84"/>
      <c r="H27" s="84"/>
      <c r="I27" s="84"/>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84"/>
      <c r="G28" s="84"/>
      <c r="H28" s="84"/>
      <c r="I28" s="84"/>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84"/>
      <c r="G29" s="84"/>
      <c r="H29" s="84"/>
      <c r="I29" s="84"/>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84"/>
      <c r="G30" s="84"/>
      <c r="H30" s="84"/>
      <c r="I30" s="84"/>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84"/>
      <c r="G31" s="84"/>
      <c r="H31" s="84"/>
      <c r="I31" s="84"/>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84"/>
      <c r="G32" s="84"/>
      <c r="H32" s="84"/>
      <c r="I32" s="84"/>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84"/>
      <c r="G33" s="84"/>
      <c r="H33" s="84"/>
      <c r="I33" s="84"/>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84"/>
      <c r="G34" s="84"/>
      <c r="H34" s="84"/>
      <c r="I34" s="84"/>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84"/>
      <c r="G35" s="84"/>
      <c r="H35" s="84"/>
      <c r="I35" s="84"/>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84"/>
      <c r="G36" s="84"/>
      <c r="H36" s="84"/>
      <c r="I36" s="84"/>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84"/>
      <c r="G37" s="84"/>
      <c r="H37" s="84"/>
      <c r="I37" s="84"/>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5.75" customHeight="1">
      <c r="A38" s="10"/>
      <c r="B38" s="10"/>
      <c r="C38" s="10"/>
      <c r="D38" s="10"/>
      <c r="E38" s="10"/>
      <c r="F38" s="84"/>
      <c r="G38" s="84"/>
      <c r="H38" s="84"/>
      <c r="I38" s="84"/>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84"/>
      <c r="G39" s="84"/>
      <c r="H39" s="84"/>
      <c r="I39" s="84"/>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84"/>
      <c r="G40" s="84"/>
      <c r="H40" s="84"/>
      <c r="I40" s="84"/>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84"/>
      <c r="G41" s="84"/>
      <c r="H41" s="84"/>
      <c r="I41" s="84"/>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84"/>
      <c r="G42" s="84"/>
      <c r="H42" s="84"/>
      <c r="I42" s="84"/>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row r="43" spans="1:113" ht="12.75">
      <c r="A43" s="10"/>
      <c r="B43" s="10"/>
      <c r="C43" s="10"/>
      <c r="D43" s="10"/>
      <c r="E43" s="10"/>
      <c r="F43" s="84"/>
      <c r="G43" s="84"/>
      <c r="H43" s="84"/>
      <c r="I43" s="84"/>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row>
  </sheetData>
  <mergeCells count="161">
    <mergeCell ref="DB16:DC16"/>
    <mergeCell ref="DD16:DE16"/>
    <mergeCell ref="DF16:DG16"/>
    <mergeCell ref="DH16:DI16"/>
    <mergeCell ref="CJ16:CK16"/>
    <mergeCell ref="CL16:CM16"/>
    <mergeCell ref="CN16:CO16"/>
    <mergeCell ref="CP16:CQ16"/>
    <mergeCell ref="CR16:CS16"/>
    <mergeCell ref="CT16:CU16"/>
    <mergeCell ref="CV16:CW16"/>
    <mergeCell ref="CX16:CY16"/>
    <mergeCell ref="CZ16:DA16"/>
    <mergeCell ref="BR16:BS16"/>
    <mergeCell ref="BT16:BU16"/>
    <mergeCell ref="BV16:BW16"/>
    <mergeCell ref="BX16:BY16"/>
    <mergeCell ref="BZ16:CA16"/>
    <mergeCell ref="CB16:CC16"/>
    <mergeCell ref="CD16:CE16"/>
    <mergeCell ref="CF16:CG16"/>
    <mergeCell ref="CH16:CI16"/>
    <mergeCell ref="AZ16:BA16"/>
    <mergeCell ref="BB16:BC16"/>
    <mergeCell ref="BD16:BE16"/>
    <mergeCell ref="BF16:BG16"/>
    <mergeCell ref="BH16:BI16"/>
    <mergeCell ref="BJ16:BK16"/>
    <mergeCell ref="BL16:BM16"/>
    <mergeCell ref="BN16:BO16"/>
    <mergeCell ref="BP16:BQ16"/>
    <mergeCell ref="J16:K16"/>
    <mergeCell ref="L16:M16"/>
    <mergeCell ref="N16:O16"/>
    <mergeCell ref="P16:Q16"/>
    <mergeCell ref="R16:S16"/>
    <mergeCell ref="T16:U16"/>
    <mergeCell ref="AT16:AU16"/>
    <mergeCell ref="AV16:AW16"/>
    <mergeCell ref="AX16:AY16"/>
    <mergeCell ref="AP16:AQ16"/>
    <mergeCell ref="AR16:AS16"/>
    <mergeCell ref="AF16:AG16"/>
    <mergeCell ref="AH16:AI16"/>
    <mergeCell ref="AJ16:AK16"/>
    <mergeCell ref="AL16:AM16"/>
    <mergeCell ref="AN16:AO16"/>
    <mergeCell ref="V16:W16"/>
    <mergeCell ref="X16:Y16"/>
    <mergeCell ref="Z16:AA16"/>
    <mergeCell ref="AB16:AC16"/>
    <mergeCell ref="AD16:AE16"/>
    <mergeCell ref="J24:M24"/>
    <mergeCell ref="J25:M25"/>
    <mergeCell ref="J26:M26"/>
    <mergeCell ref="DH3:DI3"/>
    <mergeCell ref="CF3:CG3"/>
    <mergeCell ref="CH3:CI3"/>
    <mergeCell ref="CZ3:DA3"/>
    <mergeCell ref="CN3:CO3"/>
    <mergeCell ref="CJ3:CK3"/>
    <mergeCell ref="CL3:CM3"/>
    <mergeCell ref="CX3:CY3"/>
    <mergeCell ref="CP3:CQ3"/>
    <mergeCell ref="CR3:CS3"/>
    <mergeCell ref="CT3:CU3"/>
    <mergeCell ref="CV3:CW3"/>
    <mergeCell ref="BX3:BY3"/>
    <mergeCell ref="BR3:BS3"/>
    <mergeCell ref="BT3:BU3"/>
    <mergeCell ref="DB3:DC3"/>
    <mergeCell ref="CB3:CC3"/>
    <mergeCell ref="BZ3:CA3"/>
    <mergeCell ref="CD3:CE3"/>
    <mergeCell ref="DF3:DG3"/>
    <mergeCell ref="DD3:DE3"/>
    <mergeCell ref="X3:Y3"/>
    <mergeCell ref="AR3:AS3"/>
    <mergeCell ref="Z3:AA3"/>
    <mergeCell ref="AD3:AE3"/>
    <mergeCell ref="AB3:AC3"/>
    <mergeCell ref="AH3:AI3"/>
    <mergeCell ref="AP3:AQ3"/>
    <mergeCell ref="AF3:AG3"/>
    <mergeCell ref="BV3:BW3"/>
    <mergeCell ref="V3:W3"/>
    <mergeCell ref="AN3:AO3"/>
    <mergeCell ref="P3:Q3"/>
    <mergeCell ref="R3:S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T20:U20"/>
    <mergeCell ref="V20:W20"/>
    <mergeCell ref="X20:Y20"/>
    <mergeCell ref="Z20:AA20"/>
    <mergeCell ref="AB20:AC20"/>
    <mergeCell ref="J20:K20"/>
    <mergeCell ref="L20:M20"/>
    <mergeCell ref="N20:O20"/>
    <mergeCell ref="P20:Q20"/>
    <mergeCell ref="R20:S20"/>
    <mergeCell ref="AN20:AO20"/>
    <mergeCell ref="AP20:AQ20"/>
    <mergeCell ref="AR20:AS20"/>
    <mergeCell ref="AT20:AU20"/>
    <mergeCell ref="AV20:AW20"/>
    <mergeCell ref="AD20:AE20"/>
    <mergeCell ref="AF20:AG20"/>
    <mergeCell ref="AH20:AI20"/>
    <mergeCell ref="AJ20:AK20"/>
    <mergeCell ref="AL20:AM20"/>
    <mergeCell ref="BH20:BI20"/>
    <mergeCell ref="BJ20:BK20"/>
    <mergeCell ref="BL20:BM20"/>
    <mergeCell ref="BN20:BO20"/>
    <mergeCell ref="BP20:BQ20"/>
    <mergeCell ref="AX20:AY20"/>
    <mergeCell ref="AZ20:BA20"/>
    <mergeCell ref="BB20:BC20"/>
    <mergeCell ref="BD20:BE20"/>
    <mergeCell ref="BF20:BG20"/>
    <mergeCell ref="CB20:CC20"/>
    <mergeCell ref="CD20:CE20"/>
    <mergeCell ref="CF20:CG20"/>
    <mergeCell ref="CH20:CI20"/>
    <mergeCell ref="CJ20:CK20"/>
    <mergeCell ref="BR20:BS20"/>
    <mergeCell ref="BT20:BU20"/>
    <mergeCell ref="BV20:BW20"/>
    <mergeCell ref="BX20:BY20"/>
    <mergeCell ref="BZ20:CA20"/>
    <mergeCell ref="DF20:DG20"/>
    <mergeCell ref="DH20:DI20"/>
    <mergeCell ref="CV20:CW20"/>
    <mergeCell ref="CX20:CY20"/>
    <mergeCell ref="CZ20:DA20"/>
    <mergeCell ref="DB20:DC20"/>
    <mergeCell ref="DD20:DE20"/>
    <mergeCell ref="CL20:CM20"/>
    <mergeCell ref="CN20:CO20"/>
    <mergeCell ref="CP20:CQ20"/>
    <mergeCell ref="CR20:CS20"/>
    <mergeCell ref="CT20:CU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1"/>
  <sheetViews>
    <sheetView workbookViewId="0">
      <pane xSplit="9" ySplit="4" topLeftCell="AD5" activePane="bottomRight" state="frozen"/>
      <selection pane="topRight" activeCell="J1" sqref="J1"/>
      <selection pane="bottomLeft" activeCell="A5" sqref="A5"/>
      <selection pane="bottomRight" activeCell="M24" sqref="M24"/>
    </sheetView>
  </sheetViews>
  <sheetFormatPr baseColWidth="10" defaultColWidth="14.42578125" defaultRowHeight="15.75" customHeight="1"/>
  <cols>
    <col min="5" max="5" width="14.140625" customWidth="1"/>
    <col min="9" max="9" width="6.140625" customWidth="1"/>
    <col min="10" max="113" width="4.8554687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319</v>
      </c>
      <c r="B5" s="275">
        <v>1</v>
      </c>
      <c r="C5" s="275" t="s">
        <v>49</v>
      </c>
      <c r="D5" s="275" t="s">
        <v>320</v>
      </c>
      <c r="E5" s="275" t="s">
        <v>321</v>
      </c>
      <c r="F5" s="275" t="s">
        <v>322</v>
      </c>
      <c r="G5" s="275" t="s">
        <v>63</v>
      </c>
      <c r="H5" s="275" t="s">
        <v>323</v>
      </c>
      <c r="I5" s="10"/>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v>1</v>
      </c>
      <c r="AQ5" s="275">
        <v>1</v>
      </c>
      <c r="AR5" s="275"/>
      <c r="AS5" s="275"/>
      <c r="AT5" s="275">
        <v>0</v>
      </c>
      <c r="AU5" s="275">
        <v>0</v>
      </c>
      <c r="AV5" s="275"/>
      <c r="AW5" s="275"/>
      <c r="AX5" s="275">
        <v>0</v>
      </c>
      <c r="AY5" s="275">
        <v>0</v>
      </c>
      <c r="AZ5" s="275"/>
      <c r="BA5" s="275"/>
      <c r="BB5" s="275">
        <v>3</v>
      </c>
      <c r="BC5" s="275">
        <v>0</v>
      </c>
      <c r="BD5" s="275"/>
      <c r="BE5" s="275"/>
      <c r="BF5" s="275">
        <v>0</v>
      </c>
      <c r="BG5" s="275">
        <v>0</v>
      </c>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row>
    <row r="6" spans="1:113" ht="15.75" customHeight="1">
      <c r="A6" s="275" t="s">
        <v>319</v>
      </c>
      <c r="B6" s="275">
        <v>2</v>
      </c>
      <c r="C6" s="275" t="s">
        <v>49</v>
      </c>
      <c r="D6" s="275" t="s">
        <v>320</v>
      </c>
      <c r="E6" s="275" t="s">
        <v>321</v>
      </c>
      <c r="F6" s="275" t="s">
        <v>322</v>
      </c>
      <c r="G6" s="275" t="s">
        <v>85</v>
      </c>
      <c r="H6" s="275" t="s">
        <v>323</v>
      </c>
      <c r="I6" s="10"/>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v>0</v>
      </c>
      <c r="AQ6" s="275">
        <v>0</v>
      </c>
      <c r="AR6" s="275"/>
      <c r="AS6" s="275"/>
      <c r="AT6" s="275">
        <v>0</v>
      </c>
      <c r="AU6" s="275">
        <v>0</v>
      </c>
      <c r="AV6" s="275"/>
      <c r="AW6" s="275"/>
      <c r="AX6" s="275">
        <v>0</v>
      </c>
      <c r="AY6" s="275">
        <v>0</v>
      </c>
      <c r="AZ6" s="275"/>
      <c r="BA6" s="275"/>
      <c r="BB6" s="275">
        <v>0</v>
      </c>
      <c r="BC6" s="275">
        <v>1</v>
      </c>
      <c r="BD6" s="275"/>
      <c r="BE6" s="275"/>
      <c r="BF6" s="275">
        <v>0</v>
      </c>
      <c r="BG6" s="275">
        <v>1</v>
      </c>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row>
    <row r="7" spans="1:113" ht="15.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row>
    <row r="8" spans="1:113" ht="15.75" customHeight="1">
      <c r="A8" s="10"/>
      <c r="B8" s="10"/>
      <c r="C8" s="10"/>
      <c r="D8" s="10"/>
      <c r="E8" s="10"/>
      <c r="F8" s="10"/>
      <c r="G8" s="10"/>
      <c r="H8" s="10"/>
      <c r="I8" s="10"/>
      <c r="J8" s="54"/>
      <c r="K8" s="10"/>
      <c r="L8" s="15"/>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row>
    <row r="9" spans="1:113" ht="15.75" customHeight="1">
      <c r="A9" s="10"/>
      <c r="B9" s="10"/>
      <c r="C9" s="10"/>
      <c r="D9" s="10"/>
      <c r="E9" s="10"/>
      <c r="F9" s="10"/>
      <c r="G9" s="10"/>
      <c r="H9" s="10"/>
      <c r="I9" s="10"/>
      <c r="J9" s="58" t="s">
        <v>673</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row>
    <row r="10" spans="1:113" ht="15.75" customHeight="1">
      <c r="A10" s="10"/>
      <c r="B10" s="10"/>
      <c r="C10" s="10"/>
      <c r="D10" s="10"/>
      <c r="E10" s="10"/>
      <c r="F10" s="10"/>
      <c r="G10" s="10"/>
      <c r="H10" s="10"/>
      <c r="I10" s="10"/>
      <c r="J10" s="10">
        <f>SUM(J5:J6)</f>
        <v>0</v>
      </c>
      <c r="K10" s="63">
        <f t="shared" ref="K10:BV10" si="0">SUM(K5:K6)</f>
        <v>0</v>
      </c>
      <c r="L10" s="63">
        <f t="shared" si="0"/>
        <v>0</v>
      </c>
      <c r="M10" s="63">
        <f t="shared" si="0"/>
        <v>0</v>
      </c>
      <c r="N10" s="63">
        <f t="shared" si="0"/>
        <v>0</v>
      </c>
      <c r="O10" s="63">
        <f t="shared" si="0"/>
        <v>0</v>
      </c>
      <c r="P10" s="63">
        <f>SUM(P5:P6)</f>
        <v>0</v>
      </c>
      <c r="Q10" s="63">
        <f t="shared" si="0"/>
        <v>0</v>
      </c>
      <c r="R10" s="63">
        <f>SUM(R5:R6)</f>
        <v>0</v>
      </c>
      <c r="S10" s="63">
        <f t="shared" si="0"/>
        <v>0</v>
      </c>
      <c r="T10" s="63">
        <f t="shared" si="0"/>
        <v>0</v>
      </c>
      <c r="U10" s="63">
        <f t="shared" si="0"/>
        <v>0</v>
      </c>
      <c r="V10" s="63">
        <f t="shared" si="0"/>
        <v>0</v>
      </c>
      <c r="W10" s="63">
        <f t="shared" si="0"/>
        <v>0</v>
      </c>
      <c r="X10" s="63">
        <f>SUM(X5:X6)</f>
        <v>0</v>
      </c>
      <c r="Y10" s="63">
        <f t="shared" si="0"/>
        <v>0</v>
      </c>
      <c r="Z10" s="63">
        <f t="shared" si="0"/>
        <v>0</v>
      </c>
      <c r="AA10" s="63">
        <f t="shared" si="0"/>
        <v>0</v>
      </c>
      <c r="AB10" s="63">
        <f t="shared" si="0"/>
        <v>0</v>
      </c>
      <c r="AC10" s="63">
        <f t="shared" si="0"/>
        <v>0</v>
      </c>
      <c r="AD10" s="63">
        <f t="shared" si="0"/>
        <v>0</v>
      </c>
      <c r="AE10" s="63">
        <f t="shared" si="0"/>
        <v>0</v>
      </c>
      <c r="AF10" s="63">
        <f t="shared" si="0"/>
        <v>0</v>
      </c>
      <c r="AG10" s="63">
        <f t="shared" si="0"/>
        <v>0</v>
      </c>
      <c r="AH10" s="63">
        <f t="shared" si="0"/>
        <v>0</v>
      </c>
      <c r="AI10" s="63">
        <f t="shared" si="0"/>
        <v>0</v>
      </c>
      <c r="AJ10" s="63">
        <f t="shared" si="0"/>
        <v>0</v>
      </c>
      <c r="AK10" s="63">
        <f t="shared" si="0"/>
        <v>0</v>
      </c>
      <c r="AL10" s="63">
        <f t="shared" si="0"/>
        <v>0</v>
      </c>
      <c r="AM10" s="63">
        <f t="shared" si="0"/>
        <v>0</v>
      </c>
      <c r="AN10" s="63">
        <f t="shared" si="0"/>
        <v>0</v>
      </c>
      <c r="AO10" s="63">
        <f t="shared" si="0"/>
        <v>0</v>
      </c>
      <c r="AP10" s="63">
        <f>SUM(AP5:AP6)</f>
        <v>1</v>
      </c>
      <c r="AQ10" s="63">
        <f t="shared" si="0"/>
        <v>1</v>
      </c>
      <c r="AR10" s="63">
        <f t="shared" si="0"/>
        <v>0</v>
      </c>
      <c r="AS10" s="63">
        <f t="shared" si="0"/>
        <v>0</v>
      </c>
      <c r="AT10" s="63">
        <f>SUM(AT5:AT6)</f>
        <v>0</v>
      </c>
      <c r="AU10" s="63">
        <f t="shared" si="0"/>
        <v>0</v>
      </c>
      <c r="AV10" s="63">
        <f t="shared" si="0"/>
        <v>0</v>
      </c>
      <c r="AW10" s="63">
        <f t="shared" si="0"/>
        <v>0</v>
      </c>
      <c r="AX10" s="63">
        <f t="shared" si="0"/>
        <v>0</v>
      </c>
      <c r="AY10" s="63">
        <f t="shared" si="0"/>
        <v>0</v>
      </c>
      <c r="AZ10" s="63">
        <f t="shared" si="0"/>
        <v>0</v>
      </c>
      <c r="BA10" s="63">
        <f t="shared" si="0"/>
        <v>0</v>
      </c>
      <c r="BB10" s="63">
        <f t="shared" si="0"/>
        <v>3</v>
      </c>
      <c r="BC10" s="63">
        <f t="shared" si="0"/>
        <v>1</v>
      </c>
      <c r="BD10" s="63">
        <f t="shared" si="0"/>
        <v>0</v>
      </c>
      <c r="BE10" s="63">
        <f t="shared" si="0"/>
        <v>0</v>
      </c>
      <c r="BF10" s="63">
        <f t="shared" si="0"/>
        <v>0</v>
      </c>
      <c r="BG10" s="63">
        <f t="shared" si="0"/>
        <v>1</v>
      </c>
      <c r="BH10" s="63">
        <f t="shared" si="0"/>
        <v>0</v>
      </c>
      <c r="BI10" s="63">
        <f t="shared" si="0"/>
        <v>0</v>
      </c>
      <c r="BJ10" s="63">
        <f t="shared" si="0"/>
        <v>0</v>
      </c>
      <c r="BK10" s="63">
        <f t="shared" si="0"/>
        <v>0</v>
      </c>
      <c r="BL10" s="63">
        <f t="shared" si="0"/>
        <v>0</v>
      </c>
      <c r="BM10" s="63">
        <f t="shared" si="0"/>
        <v>0</v>
      </c>
      <c r="BN10" s="63">
        <f t="shared" si="0"/>
        <v>0</v>
      </c>
      <c r="BO10" s="63">
        <f t="shared" si="0"/>
        <v>0</v>
      </c>
      <c r="BP10" s="63">
        <f t="shared" si="0"/>
        <v>0</v>
      </c>
      <c r="BQ10" s="63">
        <f t="shared" si="0"/>
        <v>0</v>
      </c>
      <c r="BR10" s="63">
        <f t="shared" si="0"/>
        <v>0</v>
      </c>
      <c r="BS10" s="63">
        <f t="shared" si="0"/>
        <v>0</v>
      </c>
      <c r="BT10" s="63">
        <f t="shared" si="0"/>
        <v>0</v>
      </c>
      <c r="BU10" s="63">
        <f t="shared" si="0"/>
        <v>0</v>
      </c>
      <c r="BV10" s="63">
        <f t="shared" si="0"/>
        <v>0</v>
      </c>
      <c r="BW10" s="63">
        <f t="shared" ref="BW10:DI10" si="1">SUM(BW5:BW6)</f>
        <v>0</v>
      </c>
      <c r="BX10" s="63">
        <f t="shared" si="1"/>
        <v>0</v>
      </c>
      <c r="BY10" s="63">
        <f t="shared" si="1"/>
        <v>0</v>
      </c>
      <c r="BZ10" s="63">
        <f t="shared" si="1"/>
        <v>0</v>
      </c>
      <c r="CA10" s="63">
        <f t="shared" si="1"/>
        <v>0</v>
      </c>
      <c r="CB10" s="63">
        <f t="shared" si="1"/>
        <v>0</v>
      </c>
      <c r="CC10" s="63">
        <f t="shared" si="1"/>
        <v>0</v>
      </c>
      <c r="CD10" s="63">
        <f t="shared" si="1"/>
        <v>0</v>
      </c>
      <c r="CE10" s="63">
        <f t="shared" si="1"/>
        <v>0</v>
      </c>
      <c r="CF10" s="63">
        <f t="shared" si="1"/>
        <v>0</v>
      </c>
      <c r="CG10" s="63">
        <f t="shared" si="1"/>
        <v>0</v>
      </c>
      <c r="CH10" s="63">
        <f t="shared" si="1"/>
        <v>0</v>
      </c>
      <c r="CI10" s="63">
        <f t="shared" si="1"/>
        <v>0</v>
      </c>
      <c r="CJ10" s="63">
        <f t="shared" si="1"/>
        <v>0</v>
      </c>
      <c r="CK10" s="63">
        <f t="shared" si="1"/>
        <v>0</v>
      </c>
      <c r="CL10" s="63">
        <f t="shared" si="1"/>
        <v>0</v>
      </c>
      <c r="CM10" s="63">
        <f t="shared" si="1"/>
        <v>0</v>
      </c>
      <c r="CN10" s="63">
        <f t="shared" si="1"/>
        <v>0</v>
      </c>
      <c r="CO10" s="63">
        <f t="shared" si="1"/>
        <v>0</v>
      </c>
      <c r="CP10" s="63">
        <f t="shared" si="1"/>
        <v>0</v>
      </c>
      <c r="CQ10" s="63">
        <f t="shared" si="1"/>
        <v>0</v>
      </c>
      <c r="CR10" s="63">
        <f t="shared" si="1"/>
        <v>0</v>
      </c>
      <c r="CS10" s="63">
        <f t="shared" si="1"/>
        <v>0</v>
      </c>
      <c r="CT10" s="63">
        <f t="shared" si="1"/>
        <v>0</v>
      </c>
      <c r="CU10" s="63">
        <f t="shared" si="1"/>
        <v>0</v>
      </c>
      <c r="CV10" s="63">
        <f t="shared" si="1"/>
        <v>0</v>
      </c>
      <c r="CW10" s="63">
        <f t="shared" si="1"/>
        <v>0</v>
      </c>
      <c r="CX10" s="63">
        <f t="shared" si="1"/>
        <v>0</v>
      </c>
      <c r="CY10" s="63">
        <f t="shared" si="1"/>
        <v>0</v>
      </c>
      <c r="CZ10" s="63">
        <f t="shared" si="1"/>
        <v>0</v>
      </c>
      <c r="DA10" s="63">
        <f t="shared" si="1"/>
        <v>0</v>
      </c>
      <c r="DB10" s="63">
        <f t="shared" si="1"/>
        <v>0</v>
      </c>
      <c r="DC10" s="63">
        <f t="shared" si="1"/>
        <v>0</v>
      </c>
      <c r="DD10" s="63">
        <f t="shared" si="1"/>
        <v>0</v>
      </c>
      <c r="DE10" s="63">
        <f t="shared" si="1"/>
        <v>0</v>
      </c>
      <c r="DF10" s="63">
        <f t="shared" si="1"/>
        <v>0</v>
      </c>
      <c r="DG10" s="63">
        <f t="shared" si="1"/>
        <v>0</v>
      </c>
      <c r="DH10" s="63">
        <f t="shared" si="1"/>
        <v>0</v>
      </c>
      <c r="DI10" s="63">
        <f t="shared" si="1"/>
        <v>0</v>
      </c>
    </row>
    <row r="11" spans="1:113" ht="15.75" customHeight="1">
      <c r="A11" s="10"/>
      <c r="B11" s="10"/>
      <c r="C11" s="10"/>
      <c r="D11" s="10"/>
      <c r="E11" s="10"/>
      <c r="F11" s="10"/>
      <c r="G11" s="10"/>
      <c r="H11" s="10"/>
      <c r="I11" s="10"/>
      <c r="J11" s="281">
        <f>SUM(J10:K10)</f>
        <v>0</v>
      </c>
      <c r="K11" s="281"/>
      <c r="L11" s="281">
        <f t="shared" ref="L11" si="2">SUM(L10:M10)</f>
        <v>0</v>
      </c>
      <c r="M11" s="281"/>
      <c r="N11" s="281">
        <f>SUM(N10:O10)</f>
        <v>0</v>
      </c>
      <c r="O11" s="281"/>
      <c r="P11" s="281">
        <f>SUM(P10:Q10)</f>
        <v>0</v>
      </c>
      <c r="Q11" s="281"/>
      <c r="R11" s="281">
        <f t="shared" ref="R11" si="3">SUM(R10:S10)</f>
        <v>0</v>
      </c>
      <c r="S11" s="281"/>
      <c r="T11" s="281">
        <f t="shared" ref="T11" si="4">SUM(T10:U10)</f>
        <v>0</v>
      </c>
      <c r="U11" s="281"/>
      <c r="V11" s="281">
        <f>SUM(V10:W10)</f>
        <v>0</v>
      </c>
      <c r="W11" s="281"/>
      <c r="X11" s="281">
        <f t="shared" ref="X11" si="5">SUM(X10:Y10)</f>
        <v>0</v>
      </c>
      <c r="Y11" s="281"/>
      <c r="Z11" s="281">
        <f t="shared" ref="Z11" si="6">SUM(Z10:AA10)</f>
        <v>0</v>
      </c>
      <c r="AA11" s="281"/>
      <c r="AB11" s="281">
        <f t="shared" ref="AB11" si="7">SUM(AB10:AC10)</f>
        <v>0</v>
      </c>
      <c r="AC11" s="281"/>
      <c r="AD11" s="281">
        <f t="shared" ref="AD11" si="8">SUM(AD10:AE10)</f>
        <v>0</v>
      </c>
      <c r="AE11" s="281"/>
      <c r="AF11" s="281">
        <f t="shared" ref="AF11" si="9">SUM(AF10:AG10)</f>
        <v>0</v>
      </c>
      <c r="AG11" s="281"/>
      <c r="AH11" s="281">
        <f t="shared" ref="AH11" si="10">SUM(AH10:AI10)</f>
        <v>0</v>
      </c>
      <c r="AI11" s="281"/>
      <c r="AJ11" s="281">
        <f t="shared" ref="AJ11" si="11">SUM(AJ10:AK10)</f>
        <v>0</v>
      </c>
      <c r="AK11" s="281"/>
      <c r="AL11" s="281">
        <f t="shared" ref="AL11" si="12">SUM(AL10:AM10)</f>
        <v>0</v>
      </c>
      <c r="AM11" s="281"/>
      <c r="AN11" s="281">
        <f t="shared" ref="AN11" si="13">SUM(AN10:AO10)</f>
        <v>0</v>
      </c>
      <c r="AO11" s="281"/>
      <c r="AP11" s="281">
        <f>SUM(AP10:AQ10)</f>
        <v>2</v>
      </c>
      <c r="AQ11" s="281"/>
      <c r="AR11" s="281">
        <f t="shared" ref="AR11" si="14">SUM(AR10:AS10)</f>
        <v>0</v>
      </c>
      <c r="AS11" s="281"/>
      <c r="AT11" s="281">
        <f t="shared" ref="AT11" si="15">SUM(AT10:AU10)</f>
        <v>0</v>
      </c>
      <c r="AU11" s="281"/>
      <c r="AV11" s="281">
        <f t="shared" ref="AV11" si="16">SUM(AV10:AW10)</f>
        <v>0</v>
      </c>
      <c r="AW11" s="281"/>
      <c r="AX11" s="281">
        <f t="shared" ref="AX11" si="17">SUM(AX10:AY10)</f>
        <v>0</v>
      </c>
      <c r="AY11" s="281"/>
      <c r="AZ11" s="281">
        <f t="shared" ref="AZ11" si="18">SUM(AZ10:BA10)</f>
        <v>0</v>
      </c>
      <c r="BA11" s="281"/>
      <c r="BB11" s="281">
        <f t="shared" ref="BB11" si="19">SUM(BB10:BC10)</f>
        <v>4</v>
      </c>
      <c r="BC11" s="281"/>
      <c r="BD11" s="281">
        <f t="shared" ref="BD11" si="20">SUM(BD10:BE10)</f>
        <v>0</v>
      </c>
      <c r="BE11" s="281"/>
      <c r="BF11" s="281">
        <f t="shared" ref="BF11" si="21">SUM(BF10:BG10)</f>
        <v>1</v>
      </c>
      <c r="BG11" s="281"/>
      <c r="BH11" s="281">
        <f t="shared" ref="BH11" si="22">SUM(BH10:BI10)</f>
        <v>0</v>
      </c>
      <c r="BI11" s="281"/>
      <c r="BJ11" s="281">
        <f t="shared" ref="BJ11" si="23">SUM(BJ10:BK10)</f>
        <v>0</v>
      </c>
      <c r="BK11" s="281"/>
      <c r="BL11" s="281">
        <f t="shared" ref="BL11" si="24">SUM(BL10:BM10)</f>
        <v>0</v>
      </c>
      <c r="BM11" s="281"/>
      <c r="BN11" s="281">
        <f t="shared" ref="BN11" si="25">SUM(BN10:BO10)</f>
        <v>0</v>
      </c>
      <c r="BO11" s="281"/>
      <c r="BP11" s="281">
        <f t="shared" ref="BP11" si="26">SUM(BP10:BQ10)</f>
        <v>0</v>
      </c>
      <c r="BQ11" s="281"/>
      <c r="BR11" s="281">
        <f t="shared" ref="BR11" si="27">SUM(BR10:BS10)</f>
        <v>0</v>
      </c>
      <c r="BS11" s="281"/>
      <c r="BT11" s="281">
        <f t="shared" ref="BT11" si="28">SUM(BT10:BU10)</f>
        <v>0</v>
      </c>
      <c r="BU11" s="281"/>
      <c r="BV11" s="281">
        <f t="shared" ref="BV11" si="29">SUM(BV10:BW10)</f>
        <v>0</v>
      </c>
      <c r="BW11" s="281"/>
      <c r="BX11" s="281">
        <f t="shared" ref="BX11" si="30">SUM(BX10:BY10)</f>
        <v>0</v>
      </c>
      <c r="BY11" s="281"/>
      <c r="BZ11" s="281">
        <f t="shared" ref="BZ11" si="31">SUM(BZ10:CA10)</f>
        <v>0</v>
      </c>
      <c r="CA11" s="281"/>
      <c r="CB11" s="281">
        <f t="shared" ref="CB11" si="32">SUM(CB10:CC10)</f>
        <v>0</v>
      </c>
      <c r="CC11" s="281"/>
      <c r="CD11" s="281">
        <f t="shared" ref="CD11" si="33">SUM(CD10:CE10)</f>
        <v>0</v>
      </c>
      <c r="CE11" s="281"/>
      <c r="CF11" s="281">
        <f t="shared" ref="CF11" si="34">SUM(CF10:CG10)</f>
        <v>0</v>
      </c>
      <c r="CG11" s="281"/>
      <c r="CH11" s="281">
        <f t="shared" ref="CH11" si="35">SUM(CH10:CI10)</f>
        <v>0</v>
      </c>
      <c r="CI11" s="281"/>
      <c r="CJ11" s="281">
        <f t="shared" ref="CJ11" si="36">SUM(CJ10:CK10)</f>
        <v>0</v>
      </c>
      <c r="CK11" s="281"/>
      <c r="CL11" s="281">
        <f t="shared" ref="CL11" si="37">SUM(CL10:CM10)</f>
        <v>0</v>
      </c>
      <c r="CM11" s="281"/>
      <c r="CN11" s="281">
        <f t="shared" ref="CN11" si="38">SUM(CN10:CO10)</f>
        <v>0</v>
      </c>
      <c r="CO11" s="281"/>
      <c r="CP11" s="281">
        <f t="shared" ref="CP11" si="39">SUM(CP10:CQ10)</f>
        <v>0</v>
      </c>
      <c r="CQ11" s="281"/>
      <c r="CR11" s="281">
        <f t="shared" ref="CR11" si="40">SUM(CR10:CS10)</f>
        <v>0</v>
      </c>
      <c r="CS11" s="281"/>
      <c r="CT11" s="281">
        <f t="shared" ref="CT11" si="41">SUM(CT10:CU10)</f>
        <v>0</v>
      </c>
      <c r="CU11" s="281"/>
      <c r="CV11" s="281">
        <f t="shared" ref="CV11" si="42">SUM(CV10:CW10)</f>
        <v>0</v>
      </c>
      <c r="CW11" s="281"/>
      <c r="CX11" s="281">
        <f t="shared" ref="CX11" si="43">SUM(CX10:CY10)</f>
        <v>0</v>
      </c>
      <c r="CY11" s="281"/>
      <c r="CZ11" s="281">
        <f t="shared" ref="CZ11" si="44">SUM(CZ10:DA10)</f>
        <v>0</v>
      </c>
      <c r="DA11" s="281"/>
      <c r="DB11" s="281">
        <f t="shared" ref="DB11" si="45">SUM(DB10:DC10)</f>
        <v>0</v>
      </c>
      <c r="DC11" s="281"/>
      <c r="DD11" s="281">
        <f t="shared" ref="DD11" si="46">SUM(DD10:DE10)</f>
        <v>0</v>
      </c>
      <c r="DE11" s="281"/>
      <c r="DF11" s="281">
        <f t="shared" ref="DF11" si="47">SUM(DF10:DG10)</f>
        <v>0</v>
      </c>
      <c r="DG11" s="281"/>
      <c r="DH11" s="281">
        <f t="shared" ref="DH11" si="48">SUM(DH10:DI10)</f>
        <v>0</v>
      </c>
      <c r="DI11" s="281"/>
    </row>
    <row r="12" spans="1:113" s="53" customFormat="1" ht="15.75"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row>
    <row r="13" spans="1:113" ht="15.75" customHeight="1">
      <c r="A13" s="10"/>
      <c r="B13" s="10"/>
      <c r="C13" s="10"/>
      <c r="D13" s="10"/>
      <c r="E13" s="10"/>
      <c r="F13" s="10"/>
      <c r="G13" s="10"/>
      <c r="H13" s="10"/>
      <c r="I13" s="10"/>
      <c r="J13" s="51" t="s">
        <v>667</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75" customHeight="1">
      <c r="A14" s="10"/>
      <c r="B14" s="10"/>
      <c r="C14" s="10"/>
      <c r="D14" s="10"/>
      <c r="E14" s="10"/>
      <c r="F14" s="10"/>
      <c r="G14" s="10"/>
      <c r="H14" s="10"/>
      <c r="I14" s="10"/>
      <c r="J14" s="10">
        <f>COUNT(J5:J6)</f>
        <v>0</v>
      </c>
      <c r="K14" s="51">
        <f t="shared" ref="K14:BV14" si="49">COUNT(K5:K6)</f>
        <v>0</v>
      </c>
      <c r="L14" s="51">
        <f t="shared" si="49"/>
        <v>0</v>
      </c>
      <c r="M14" s="51">
        <f t="shared" si="49"/>
        <v>0</v>
      </c>
      <c r="N14" s="51">
        <f t="shared" si="49"/>
        <v>0</v>
      </c>
      <c r="O14" s="51">
        <f>COUNT(O5:O6)</f>
        <v>0</v>
      </c>
      <c r="P14" s="51">
        <f t="shared" si="49"/>
        <v>0</v>
      </c>
      <c r="Q14" s="51">
        <f t="shared" si="49"/>
        <v>0</v>
      </c>
      <c r="R14" s="51">
        <f>COUNT(R5:R6)</f>
        <v>0</v>
      </c>
      <c r="S14" s="51">
        <f t="shared" si="49"/>
        <v>0</v>
      </c>
      <c r="T14" s="51">
        <f t="shared" si="49"/>
        <v>0</v>
      </c>
      <c r="U14" s="51">
        <f t="shared" si="49"/>
        <v>0</v>
      </c>
      <c r="V14" s="51">
        <f t="shared" si="49"/>
        <v>0</v>
      </c>
      <c r="W14" s="51">
        <f t="shared" si="49"/>
        <v>0</v>
      </c>
      <c r="X14" s="51">
        <f t="shared" si="49"/>
        <v>0</v>
      </c>
      <c r="Y14" s="51">
        <f t="shared" si="49"/>
        <v>0</v>
      </c>
      <c r="Z14" s="51">
        <f t="shared" si="49"/>
        <v>0</v>
      </c>
      <c r="AA14" s="51">
        <f t="shared" si="49"/>
        <v>0</v>
      </c>
      <c r="AB14" s="51">
        <f t="shared" si="49"/>
        <v>0</v>
      </c>
      <c r="AC14" s="51">
        <f t="shared" si="49"/>
        <v>0</v>
      </c>
      <c r="AD14" s="51">
        <f t="shared" si="49"/>
        <v>0</v>
      </c>
      <c r="AE14" s="51">
        <f t="shared" si="49"/>
        <v>0</v>
      </c>
      <c r="AF14" s="51">
        <f t="shared" si="49"/>
        <v>0</v>
      </c>
      <c r="AG14" s="51">
        <f t="shared" si="49"/>
        <v>0</v>
      </c>
      <c r="AH14" s="51">
        <f t="shared" si="49"/>
        <v>0</v>
      </c>
      <c r="AI14" s="51">
        <f t="shared" si="49"/>
        <v>0</v>
      </c>
      <c r="AJ14" s="51">
        <f t="shared" si="49"/>
        <v>0</v>
      </c>
      <c r="AK14" s="51">
        <f t="shared" si="49"/>
        <v>0</v>
      </c>
      <c r="AL14" s="51">
        <f t="shared" si="49"/>
        <v>0</v>
      </c>
      <c r="AM14" s="51">
        <f t="shared" si="49"/>
        <v>0</v>
      </c>
      <c r="AN14" s="51">
        <f t="shared" si="49"/>
        <v>0</v>
      </c>
      <c r="AO14" s="51">
        <f t="shared" si="49"/>
        <v>0</v>
      </c>
      <c r="AP14" s="51">
        <f t="shared" si="49"/>
        <v>2</v>
      </c>
      <c r="AQ14" s="51">
        <f>COUNT(AQ5:AQ6)</f>
        <v>2</v>
      </c>
      <c r="AR14" s="51">
        <f t="shared" si="49"/>
        <v>0</v>
      </c>
      <c r="AS14" s="51">
        <f t="shared" si="49"/>
        <v>0</v>
      </c>
      <c r="AT14" s="51">
        <f>COUNT(AT5:AT6)</f>
        <v>2</v>
      </c>
      <c r="AU14" s="51">
        <f t="shared" si="49"/>
        <v>2</v>
      </c>
      <c r="AV14" s="51">
        <f t="shared" si="49"/>
        <v>0</v>
      </c>
      <c r="AW14" s="51">
        <f t="shared" si="49"/>
        <v>0</v>
      </c>
      <c r="AX14" s="51">
        <f t="shared" si="49"/>
        <v>2</v>
      </c>
      <c r="AY14" s="51">
        <f t="shared" si="49"/>
        <v>2</v>
      </c>
      <c r="AZ14" s="51">
        <f t="shared" si="49"/>
        <v>0</v>
      </c>
      <c r="BA14" s="51">
        <f t="shared" si="49"/>
        <v>0</v>
      </c>
      <c r="BB14" s="51">
        <f t="shared" si="49"/>
        <v>2</v>
      </c>
      <c r="BC14" s="51">
        <f t="shared" si="49"/>
        <v>2</v>
      </c>
      <c r="BD14" s="51">
        <f t="shared" si="49"/>
        <v>0</v>
      </c>
      <c r="BE14" s="51">
        <f t="shared" si="49"/>
        <v>0</v>
      </c>
      <c r="BF14" s="51">
        <f t="shared" si="49"/>
        <v>2</v>
      </c>
      <c r="BG14" s="51">
        <f t="shared" si="49"/>
        <v>2</v>
      </c>
      <c r="BH14" s="51">
        <f t="shared" si="49"/>
        <v>0</v>
      </c>
      <c r="BI14" s="51">
        <f t="shared" si="49"/>
        <v>0</v>
      </c>
      <c r="BJ14" s="51">
        <f t="shared" si="49"/>
        <v>0</v>
      </c>
      <c r="BK14" s="51">
        <f t="shared" si="49"/>
        <v>0</v>
      </c>
      <c r="BL14" s="51">
        <f t="shared" si="49"/>
        <v>0</v>
      </c>
      <c r="BM14" s="51">
        <f t="shared" si="49"/>
        <v>0</v>
      </c>
      <c r="BN14" s="51">
        <f t="shared" si="49"/>
        <v>0</v>
      </c>
      <c r="BO14" s="51">
        <f t="shared" si="49"/>
        <v>0</v>
      </c>
      <c r="BP14" s="51">
        <f t="shared" si="49"/>
        <v>0</v>
      </c>
      <c r="BQ14" s="51">
        <f t="shared" si="49"/>
        <v>0</v>
      </c>
      <c r="BR14" s="51">
        <f t="shared" si="49"/>
        <v>0</v>
      </c>
      <c r="BS14" s="51">
        <f t="shared" si="49"/>
        <v>0</v>
      </c>
      <c r="BT14" s="51">
        <f t="shared" si="49"/>
        <v>0</v>
      </c>
      <c r="BU14" s="51">
        <f t="shared" si="49"/>
        <v>0</v>
      </c>
      <c r="BV14" s="51">
        <f t="shared" si="49"/>
        <v>0</v>
      </c>
      <c r="BW14" s="51">
        <f t="shared" ref="BW14:DI14" si="50">COUNT(BW5:BW6)</f>
        <v>0</v>
      </c>
      <c r="BX14" s="51">
        <f t="shared" si="50"/>
        <v>0</v>
      </c>
      <c r="BY14" s="51">
        <f t="shared" si="50"/>
        <v>0</v>
      </c>
      <c r="BZ14" s="51">
        <f t="shared" si="50"/>
        <v>0</v>
      </c>
      <c r="CA14" s="51">
        <f t="shared" si="50"/>
        <v>0</v>
      </c>
      <c r="CB14" s="51">
        <f t="shared" si="50"/>
        <v>0</v>
      </c>
      <c r="CC14" s="51">
        <f t="shared" si="50"/>
        <v>0</v>
      </c>
      <c r="CD14" s="51">
        <f t="shared" si="50"/>
        <v>0</v>
      </c>
      <c r="CE14" s="51">
        <f t="shared" si="50"/>
        <v>0</v>
      </c>
      <c r="CF14" s="51">
        <f t="shared" si="50"/>
        <v>0</v>
      </c>
      <c r="CG14" s="51">
        <f t="shared" si="50"/>
        <v>0</v>
      </c>
      <c r="CH14" s="51">
        <f t="shared" si="50"/>
        <v>0</v>
      </c>
      <c r="CI14" s="51">
        <f t="shared" si="50"/>
        <v>0</v>
      </c>
      <c r="CJ14" s="51">
        <f t="shared" si="50"/>
        <v>0</v>
      </c>
      <c r="CK14" s="51">
        <f t="shared" si="50"/>
        <v>0</v>
      </c>
      <c r="CL14" s="51">
        <f t="shared" si="50"/>
        <v>0</v>
      </c>
      <c r="CM14" s="51">
        <f t="shared" si="50"/>
        <v>0</v>
      </c>
      <c r="CN14" s="51">
        <f t="shared" si="50"/>
        <v>0</v>
      </c>
      <c r="CO14" s="51">
        <f t="shared" si="50"/>
        <v>0</v>
      </c>
      <c r="CP14" s="51">
        <f t="shared" si="50"/>
        <v>0</v>
      </c>
      <c r="CQ14" s="51">
        <f t="shared" si="50"/>
        <v>0</v>
      </c>
      <c r="CR14" s="51">
        <f t="shared" si="50"/>
        <v>0</v>
      </c>
      <c r="CS14" s="51">
        <f t="shared" si="50"/>
        <v>0</v>
      </c>
      <c r="CT14" s="51">
        <f t="shared" si="50"/>
        <v>0</v>
      </c>
      <c r="CU14" s="51">
        <f t="shared" si="50"/>
        <v>0</v>
      </c>
      <c r="CV14" s="51">
        <f t="shared" si="50"/>
        <v>0</v>
      </c>
      <c r="CW14" s="51">
        <f t="shared" si="50"/>
        <v>0</v>
      </c>
      <c r="CX14" s="51">
        <f t="shared" si="50"/>
        <v>0</v>
      </c>
      <c r="CY14" s="51">
        <f t="shared" si="50"/>
        <v>0</v>
      </c>
      <c r="CZ14" s="51">
        <f t="shared" si="50"/>
        <v>0</v>
      </c>
      <c r="DA14" s="51">
        <f t="shared" si="50"/>
        <v>0</v>
      </c>
      <c r="DB14" s="51">
        <f t="shared" si="50"/>
        <v>0</v>
      </c>
      <c r="DC14" s="51">
        <f t="shared" si="50"/>
        <v>0</v>
      </c>
      <c r="DD14" s="51">
        <f t="shared" si="50"/>
        <v>0</v>
      </c>
      <c r="DE14" s="51">
        <f t="shared" si="50"/>
        <v>0</v>
      </c>
      <c r="DF14" s="51">
        <f t="shared" si="50"/>
        <v>0</v>
      </c>
      <c r="DG14" s="51">
        <f t="shared" si="50"/>
        <v>0</v>
      </c>
      <c r="DH14" s="51">
        <f t="shared" si="50"/>
        <v>0</v>
      </c>
      <c r="DI14" s="51">
        <f t="shared" si="50"/>
        <v>0</v>
      </c>
    </row>
    <row r="15" spans="1:113" ht="15.75" customHeight="1">
      <c r="A15" s="10"/>
      <c r="B15" s="10"/>
      <c r="C15" s="10"/>
      <c r="D15" s="10"/>
      <c r="E15" s="10"/>
      <c r="F15" s="10"/>
      <c r="G15" s="10"/>
      <c r="H15" s="10"/>
      <c r="I15" s="10"/>
      <c r="J15" s="281">
        <f>MAX(J14:K14)</f>
        <v>0</v>
      </c>
      <c r="K15" s="281"/>
      <c r="L15" s="281">
        <f>MAX(L14:M14)</f>
        <v>0</v>
      </c>
      <c r="M15" s="281"/>
      <c r="N15" s="281">
        <f>MAX(N14:O14)</f>
        <v>0</v>
      </c>
      <c r="O15" s="281"/>
      <c r="P15" s="281">
        <f>MAX(P14:Q14)</f>
        <v>0</v>
      </c>
      <c r="Q15" s="281"/>
      <c r="R15" s="281">
        <f t="shared" ref="R15" si="51">MAX(R14:S14)</f>
        <v>0</v>
      </c>
      <c r="S15" s="281"/>
      <c r="T15" s="281">
        <f t="shared" ref="T15" si="52">MAX(T14:U14)</f>
        <v>0</v>
      </c>
      <c r="U15" s="281"/>
      <c r="V15" s="281">
        <f t="shared" ref="V15" si="53">MAX(V14:W14)</f>
        <v>0</v>
      </c>
      <c r="W15" s="281"/>
      <c r="X15" s="281">
        <f t="shared" ref="X15" si="54">MAX(X14:Y14)</f>
        <v>0</v>
      </c>
      <c r="Y15" s="281"/>
      <c r="Z15" s="281">
        <f t="shared" ref="Z15" si="55">MAX(Z14:AA14)</f>
        <v>0</v>
      </c>
      <c r="AA15" s="281"/>
      <c r="AB15" s="281">
        <f t="shared" ref="AB15" si="56">MAX(AB14:AC14)</f>
        <v>0</v>
      </c>
      <c r="AC15" s="281"/>
      <c r="AD15" s="281">
        <f t="shared" ref="AD15" si="57">MAX(AD14:AE14)</f>
        <v>0</v>
      </c>
      <c r="AE15" s="281"/>
      <c r="AF15" s="281">
        <f t="shared" ref="AF15" si="58">MAX(AF14:AG14)</f>
        <v>0</v>
      </c>
      <c r="AG15" s="281"/>
      <c r="AH15" s="281">
        <f t="shared" ref="AH15" si="59">MAX(AH14:AI14)</f>
        <v>0</v>
      </c>
      <c r="AI15" s="281"/>
      <c r="AJ15" s="281">
        <f t="shared" ref="AJ15" si="60">MAX(AJ14:AK14)</f>
        <v>0</v>
      </c>
      <c r="AK15" s="281"/>
      <c r="AL15" s="281">
        <f t="shared" ref="AL15" si="61">MAX(AL14:AM14)</f>
        <v>0</v>
      </c>
      <c r="AM15" s="281"/>
      <c r="AN15" s="281">
        <f t="shared" ref="AN15" si="62">MAX(AN14:AO14)</f>
        <v>0</v>
      </c>
      <c r="AO15" s="281"/>
      <c r="AP15" s="281">
        <f>MAX(AP14:AQ14)</f>
        <v>2</v>
      </c>
      <c r="AQ15" s="281"/>
      <c r="AR15" s="281">
        <f t="shared" ref="AR15" si="63">MAX(AR14:AS14)</f>
        <v>0</v>
      </c>
      <c r="AS15" s="281"/>
      <c r="AT15" s="281">
        <f t="shared" ref="AT15" si="64">MAX(AT14:AU14)</f>
        <v>2</v>
      </c>
      <c r="AU15" s="281"/>
      <c r="AV15" s="281">
        <f t="shared" ref="AV15" si="65">MAX(AV14:AW14)</f>
        <v>0</v>
      </c>
      <c r="AW15" s="281"/>
      <c r="AX15" s="281">
        <f t="shared" ref="AX15" si="66">MAX(AX14:AY14)</f>
        <v>2</v>
      </c>
      <c r="AY15" s="281"/>
      <c r="AZ15" s="281">
        <f t="shared" ref="AZ15" si="67">MAX(AZ14:BA14)</f>
        <v>0</v>
      </c>
      <c r="BA15" s="281"/>
      <c r="BB15" s="281">
        <f t="shared" ref="BB15" si="68">MAX(BB14:BC14)</f>
        <v>2</v>
      </c>
      <c r="BC15" s="281"/>
      <c r="BD15" s="281">
        <f t="shared" ref="BD15" si="69">MAX(BD14:BE14)</f>
        <v>0</v>
      </c>
      <c r="BE15" s="281"/>
      <c r="BF15" s="281">
        <f t="shared" ref="BF15" si="70">MAX(BF14:BG14)</f>
        <v>2</v>
      </c>
      <c r="BG15" s="281"/>
      <c r="BH15" s="281">
        <f t="shared" ref="BH15" si="71">MAX(BH14:BI14)</f>
        <v>0</v>
      </c>
      <c r="BI15" s="281"/>
      <c r="BJ15" s="281">
        <f t="shared" ref="BJ15" si="72">MAX(BJ14:BK14)</f>
        <v>0</v>
      </c>
      <c r="BK15" s="281"/>
      <c r="BL15" s="281">
        <f t="shared" ref="BL15" si="73">MAX(BL14:BM14)</f>
        <v>0</v>
      </c>
      <c r="BM15" s="281"/>
      <c r="BN15" s="281">
        <f t="shared" ref="BN15" si="74">MAX(BN14:BO14)</f>
        <v>0</v>
      </c>
      <c r="BO15" s="281"/>
      <c r="BP15" s="281">
        <f t="shared" ref="BP15" si="75">MAX(BP14:BQ14)</f>
        <v>0</v>
      </c>
      <c r="BQ15" s="281"/>
      <c r="BR15" s="281">
        <f t="shared" ref="BR15" si="76">MAX(BR14:BS14)</f>
        <v>0</v>
      </c>
      <c r="BS15" s="281"/>
      <c r="BT15" s="281">
        <f t="shared" ref="BT15" si="77">MAX(BT14:BU14)</f>
        <v>0</v>
      </c>
      <c r="BU15" s="281"/>
      <c r="BV15" s="281">
        <f t="shared" ref="BV15" si="78">MAX(BV14:BW14)</f>
        <v>0</v>
      </c>
      <c r="BW15" s="281"/>
      <c r="BX15" s="281">
        <f t="shared" ref="BX15" si="79">MAX(BX14:BY14)</f>
        <v>0</v>
      </c>
      <c r="BY15" s="281"/>
      <c r="BZ15" s="281">
        <f t="shared" ref="BZ15" si="80">MAX(BZ14:CA14)</f>
        <v>0</v>
      </c>
      <c r="CA15" s="281"/>
      <c r="CB15" s="281">
        <f t="shared" ref="CB15" si="81">MAX(CB14:CC14)</f>
        <v>0</v>
      </c>
      <c r="CC15" s="281"/>
      <c r="CD15" s="281">
        <f t="shared" ref="CD15" si="82">MAX(CD14:CE14)</f>
        <v>0</v>
      </c>
      <c r="CE15" s="281"/>
      <c r="CF15" s="281">
        <f t="shared" ref="CF15" si="83">MAX(CF14:CG14)</f>
        <v>0</v>
      </c>
      <c r="CG15" s="281"/>
      <c r="CH15" s="281">
        <f t="shared" ref="CH15" si="84">MAX(CH14:CI14)</f>
        <v>0</v>
      </c>
      <c r="CI15" s="281"/>
      <c r="CJ15" s="281">
        <f t="shared" ref="CJ15" si="85">MAX(CJ14:CK14)</f>
        <v>0</v>
      </c>
      <c r="CK15" s="281"/>
      <c r="CL15" s="281">
        <f t="shared" ref="CL15" si="86">MAX(CL14:CM14)</f>
        <v>0</v>
      </c>
      <c r="CM15" s="281"/>
      <c r="CN15" s="281">
        <f t="shared" ref="CN15" si="87">MAX(CN14:CO14)</f>
        <v>0</v>
      </c>
      <c r="CO15" s="281"/>
      <c r="CP15" s="281">
        <f t="shared" ref="CP15" si="88">MAX(CP14:CQ14)</f>
        <v>0</v>
      </c>
      <c r="CQ15" s="281"/>
      <c r="CR15" s="281">
        <f t="shared" ref="CR15" si="89">MAX(CR14:CS14)</f>
        <v>0</v>
      </c>
      <c r="CS15" s="281"/>
      <c r="CT15" s="281">
        <f t="shared" ref="CT15" si="90">MAX(CT14:CU14)</f>
        <v>0</v>
      </c>
      <c r="CU15" s="281"/>
      <c r="CV15" s="281">
        <f t="shared" ref="CV15" si="91">MAX(CV14:CW14)</f>
        <v>0</v>
      </c>
      <c r="CW15" s="281"/>
      <c r="CX15" s="281">
        <f t="shared" ref="CX15" si="92">MAX(CX14:CY14)</f>
        <v>0</v>
      </c>
      <c r="CY15" s="281"/>
      <c r="CZ15" s="281">
        <f t="shared" ref="CZ15" si="93">MAX(CZ14:DA14)</f>
        <v>0</v>
      </c>
      <c r="DA15" s="281"/>
      <c r="DB15" s="281">
        <f t="shared" ref="DB15" si="94">MAX(DB14:DC14)</f>
        <v>0</v>
      </c>
      <c r="DC15" s="281"/>
      <c r="DD15" s="281">
        <f t="shared" ref="DD15" si="95">MAX(DD14:DE14)</f>
        <v>0</v>
      </c>
      <c r="DE15" s="281"/>
      <c r="DF15" s="281">
        <f t="shared" ref="DF15" si="96">MAX(DF14:DG14)</f>
        <v>0</v>
      </c>
      <c r="DG15" s="281"/>
      <c r="DH15" s="281">
        <f t="shared" ref="DH15" si="97">MAX(DH14:DI14)</f>
        <v>0</v>
      </c>
      <c r="DI15" s="281"/>
    </row>
    <row r="16" spans="1:113"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A18" s="10"/>
      <c r="B18" s="10"/>
      <c r="C18" s="10"/>
      <c r="D18" s="10"/>
      <c r="E18" s="10"/>
      <c r="F18" s="10"/>
      <c r="G18" s="10"/>
      <c r="H18" s="10"/>
      <c r="I18" s="10"/>
      <c r="J18" s="59" t="s">
        <v>674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A19" s="10"/>
      <c r="B19" s="10"/>
      <c r="C19" s="10"/>
      <c r="D19" s="10"/>
      <c r="E19" s="10"/>
      <c r="F19" s="10"/>
      <c r="G19" s="10"/>
      <c r="H19" s="10"/>
      <c r="I19" s="10"/>
      <c r="J19" s="280" t="s">
        <v>675</v>
      </c>
      <c r="K19" s="280"/>
      <c r="L19" s="280"/>
      <c r="M19" s="280"/>
      <c r="N19" s="60">
        <v>1</v>
      </c>
      <c r="O19" s="60">
        <v>2</v>
      </c>
      <c r="P19" s="60">
        <v>3</v>
      </c>
      <c r="Q19" s="60">
        <v>4</v>
      </c>
      <c r="R19" s="60">
        <v>5</v>
      </c>
      <c r="S19" s="60">
        <v>6</v>
      </c>
      <c r="T19" s="60">
        <v>7</v>
      </c>
      <c r="U19" s="60">
        <v>8</v>
      </c>
      <c r="V19" s="60">
        <v>9</v>
      </c>
      <c r="W19" s="60">
        <v>10</v>
      </c>
      <c r="X19" s="60">
        <v>11</v>
      </c>
      <c r="Y19" s="60">
        <v>12</v>
      </c>
      <c r="Z19" s="60">
        <v>13</v>
      </c>
      <c r="AA19" s="60">
        <v>14</v>
      </c>
      <c r="AB19" s="60">
        <v>15</v>
      </c>
      <c r="AC19" s="60">
        <v>16</v>
      </c>
      <c r="AD19" s="60">
        <v>17</v>
      </c>
      <c r="AE19" s="60">
        <v>18</v>
      </c>
      <c r="AF19" s="60">
        <v>19</v>
      </c>
      <c r="AG19" s="60">
        <v>20</v>
      </c>
      <c r="AH19" s="60">
        <v>21</v>
      </c>
      <c r="AI19" s="60">
        <v>22</v>
      </c>
      <c r="AJ19" s="60">
        <v>23</v>
      </c>
      <c r="AK19" s="60">
        <v>24</v>
      </c>
      <c r="AL19" s="60">
        <v>25</v>
      </c>
      <c r="AM19" s="60">
        <v>26</v>
      </c>
      <c r="AN19" s="60">
        <v>27</v>
      </c>
      <c r="AO19" s="60">
        <v>28</v>
      </c>
      <c r="AP19" s="60">
        <v>29</v>
      </c>
      <c r="AQ19" s="60">
        <v>30</v>
      </c>
      <c r="AR19" s="60">
        <v>31</v>
      </c>
      <c r="AS19" s="60">
        <v>32</v>
      </c>
      <c r="AT19" s="60">
        <v>33</v>
      </c>
      <c r="AU19" s="60">
        <v>34</v>
      </c>
      <c r="AV19" s="60">
        <v>35</v>
      </c>
      <c r="AW19" s="60">
        <v>36</v>
      </c>
      <c r="AX19" s="60">
        <v>37</v>
      </c>
      <c r="AY19" s="60">
        <v>38</v>
      </c>
      <c r="AZ19" s="60">
        <v>39</v>
      </c>
      <c r="BA19" s="60">
        <v>40</v>
      </c>
      <c r="BB19" s="60">
        <v>41</v>
      </c>
      <c r="BC19" s="60">
        <v>42</v>
      </c>
      <c r="BD19" s="60">
        <v>43</v>
      </c>
      <c r="BE19" s="60">
        <v>44</v>
      </c>
      <c r="BF19" s="60">
        <v>45</v>
      </c>
      <c r="BG19" s="60">
        <v>46</v>
      </c>
      <c r="BH19" s="60">
        <v>47</v>
      </c>
      <c r="BI19" s="60">
        <v>48</v>
      </c>
      <c r="BJ19" s="60">
        <v>49</v>
      </c>
      <c r="BK19" s="60">
        <v>50</v>
      </c>
      <c r="BL19" s="60">
        <v>51</v>
      </c>
      <c r="BM19" s="60">
        <v>52</v>
      </c>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75" customHeight="1">
      <c r="A20" s="10"/>
      <c r="B20" s="10"/>
      <c r="C20" s="10"/>
      <c r="D20" s="10"/>
      <c r="E20" s="10"/>
      <c r="F20" s="10"/>
      <c r="G20" s="10"/>
      <c r="H20" s="10"/>
      <c r="I20" s="10"/>
      <c r="J20" s="280" t="s">
        <v>676</v>
      </c>
      <c r="K20" s="280"/>
      <c r="L20" s="280"/>
      <c r="M20" s="280"/>
      <c r="N20" s="60">
        <f>J11</f>
        <v>0</v>
      </c>
      <c r="O20" s="60">
        <f>L11</f>
        <v>0</v>
      </c>
      <c r="P20" s="60">
        <f>N11</f>
        <v>0</v>
      </c>
      <c r="Q20" s="60">
        <f>P11</f>
        <v>0</v>
      </c>
      <c r="R20" s="60">
        <f>R11</f>
        <v>0</v>
      </c>
      <c r="S20" s="60">
        <f>T11</f>
        <v>0</v>
      </c>
      <c r="T20" s="60">
        <f>V11</f>
        <v>0</v>
      </c>
      <c r="U20" s="60">
        <f>X11</f>
        <v>0</v>
      </c>
      <c r="V20" s="60">
        <f>Z11</f>
        <v>0</v>
      </c>
      <c r="W20" s="60">
        <f>AB11</f>
        <v>0</v>
      </c>
      <c r="X20" s="60">
        <f>AD11</f>
        <v>0</v>
      </c>
      <c r="Y20" s="60">
        <f>AF11</f>
        <v>0</v>
      </c>
      <c r="Z20" s="60">
        <f>AH11</f>
        <v>0</v>
      </c>
      <c r="AA20" s="60">
        <f>AJ11</f>
        <v>0</v>
      </c>
      <c r="AB20" s="60">
        <f>AL11</f>
        <v>0</v>
      </c>
      <c r="AC20" s="60">
        <f>AN11</f>
        <v>0</v>
      </c>
      <c r="AD20" s="60">
        <f>AP11</f>
        <v>2</v>
      </c>
      <c r="AE20" s="60">
        <f>AR11</f>
        <v>0</v>
      </c>
      <c r="AF20" s="60">
        <f>AT11</f>
        <v>0</v>
      </c>
      <c r="AG20" s="60">
        <f>AV11</f>
        <v>0</v>
      </c>
      <c r="AH20" s="60">
        <f>AX11</f>
        <v>0</v>
      </c>
      <c r="AI20" s="60">
        <f>AZ11</f>
        <v>0</v>
      </c>
      <c r="AJ20" s="60">
        <f>BB11</f>
        <v>4</v>
      </c>
      <c r="AK20" s="60">
        <f>BD11</f>
        <v>0</v>
      </c>
      <c r="AL20" s="60">
        <f>BF11</f>
        <v>1</v>
      </c>
      <c r="AM20" s="60">
        <f>BH11</f>
        <v>0</v>
      </c>
      <c r="AN20" s="60">
        <f>BJ11</f>
        <v>0</v>
      </c>
      <c r="AO20" s="60">
        <f>BL11</f>
        <v>0</v>
      </c>
      <c r="AP20" s="60">
        <f>BN11</f>
        <v>0</v>
      </c>
      <c r="AQ20" s="60">
        <f>BP11</f>
        <v>0</v>
      </c>
      <c r="AR20" s="60">
        <f>BR11</f>
        <v>0</v>
      </c>
      <c r="AS20" s="60">
        <f>BT11</f>
        <v>0</v>
      </c>
      <c r="AT20" s="60">
        <f>BV11</f>
        <v>0</v>
      </c>
      <c r="AU20" s="60">
        <f>BX11</f>
        <v>0</v>
      </c>
      <c r="AV20" s="60">
        <f>BZ11</f>
        <v>0</v>
      </c>
      <c r="AW20" s="60">
        <f>CB11</f>
        <v>0</v>
      </c>
      <c r="AX20" s="60">
        <f>CD11</f>
        <v>0</v>
      </c>
      <c r="AY20" s="60">
        <f>CF11</f>
        <v>0</v>
      </c>
      <c r="AZ20" s="60">
        <f>CH11</f>
        <v>0</v>
      </c>
      <c r="BA20" s="60">
        <f>CJ11</f>
        <v>0</v>
      </c>
      <c r="BB20" s="60">
        <f>CL11</f>
        <v>0</v>
      </c>
      <c r="BC20" s="60">
        <f>CN11</f>
        <v>0</v>
      </c>
      <c r="BD20" s="60">
        <f>CP11</f>
        <v>0</v>
      </c>
      <c r="BE20" s="60">
        <f>CR11</f>
        <v>0</v>
      </c>
      <c r="BF20" s="60">
        <f>CT11</f>
        <v>0</v>
      </c>
      <c r="BG20" s="60">
        <f>CV11</f>
        <v>0</v>
      </c>
      <c r="BH20" s="60">
        <f>CX11</f>
        <v>0</v>
      </c>
      <c r="BI20" s="60">
        <f>CZ11</f>
        <v>0</v>
      </c>
      <c r="BJ20" s="60">
        <f>DB11</f>
        <v>0</v>
      </c>
      <c r="BK20" s="60">
        <f>DD11</f>
        <v>0</v>
      </c>
      <c r="BL20" s="60">
        <f>DF11</f>
        <v>0</v>
      </c>
      <c r="BM20" s="60">
        <f>DH11</f>
        <v>0</v>
      </c>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A21" s="10"/>
      <c r="B21" s="10"/>
      <c r="C21" s="10"/>
      <c r="D21" s="10"/>
      <c r="E21" s="10"/>
      <c r="F21" s="10"/>
      <c r="G21" s="10"/>
      <c r="H21" s="10"/>
      <c r="I21" s="10"/>
      <c r="J21" s="280" t="s">
        <v>1110</v>
      </c>
      <c r="K21" s="280"/>
      <c r="L21" s="280"/>
      <c r="M21" s="280"/>
      <c r="N21" s="60">
        <f>J15</f>
        <v>0</v>
      </c>
      <c r="O21" s="60">
        <f>L15</f>
        <v>0</v>
      </c>
      <c r="P21" s="60">
        <f>N15</f>
        <v>0</v>
      </c>
      <c r="Q21" s="60">
        <f>P15</f>
        <v>0</v>
      </c>
      <c r="R21" s="60">
        <f>R15</f>
        <v>0</v>
      </c>
      <c r="S21" s="60">
        <f>T15</f>
        <v>0</v>
      </c>
      <c r="T21" s="60">
        <f>V15</f>
        <v>0</v>
      </c>
      <c r="U21" s="60">
        <f>X15</f>
        <v>0</v>
      </c>
      <c r="V21" s="60">
        <f>Z15</f>
        <v>0</v>
      </c>
      <c r="W21" s="60">
        <f>AB15</f>
        <v>0</v>
      </c>
      <c r="X21" s="60">
        <f>AD15</f>
        <v>0</v>
      </c>
      <c r="Y21" s="60">
        <f>AF15</f>
        <v>0</v>
      </c>
      <c r="Z21" s="60">
        <f>AH15</f>
        <v>0</v>
      </c>
      <c r="AA21" s="60">
        <f>AJ15</f>
        <v>0</v>
      </c>
      <c r="AB21" s="60">
        <f>AL15</f>
        <v>0</v>
      </c>
      <c r="AC21" s="60">
        <f>AN15</f>
        <v>0</v>
      </c>
      <c r="AD21" s="60">
        <f>AP15</f>
        <v>2</v>
      </c>
      <c r="AE21" s="60">
        <f>AR15</f>
        <v>0</v>
      </c>
      <c r="AF21" s="60">
        <f>AT15</f>
        <v>2</v>
      </c>
      <c r="AG21" s="60">
        <f>AV15</f>
        <v>0</v>
      </c>
      <c r="AH21" s="60">
        <f>AX15</f>
        <v>2</v>
      </c>
      <c r="AI21" s="60">
        <f>AZ15</f>
        <v>0</v>
      </c>
      <c r="AJ21" s="60">
        <f>BB15</f>
        <v>2</v>
      </c>
      <c r="AK21" s="60">
        <f>BD15</f>
        <v>0</v>
      </c>
      <c r="AL21" s="60">
        <f>BF15</f>
        <v>2</v>
      </c>
      <c r="AM21" s="60">
        <f>BH15</f>
        <v>0</v>
      </c>
      <c r="AN21" s="60">
        <f>BJ15</f>
        <v>0</v>
      </c>
      <c r="AO21" s="60">
        <f>BL15</f>
        <v>0</v>
      </c>
      <c r="AP21" s="60">
        <f>BN15</f>
        <v>0</v>
      </c>
      <c r="AQ21" s="60">
        <f>BP15</f>
        <v>0</v>
      </c>
      <c r="AR21" s="60">
        <f>BR15</f>
        <v>0</v>
      </c>
      <c r="AS21" s="60">
        <f>BT15</f>
        <v>0</v>
      </c>
      <c r="AT21" s="60">
        <f>BV15</f>
        <v>0</v>
      </c>
      <c r="AU21" s="60">
        <f>BX15</f>
        <v>0</v>
      </c>
      <c r="AV21" s="60">
        <f>BZ15</f>
        <v>0</v>
      </c>
      <c r="AW21" s="60">
        <f>CB15</f>
        <v>0</v>
      </c>
      <c r="AX21" s="60">
        <f>CD15</f>
        <v>0</v>
      </c>
      <c r="AY21" s="60">
        <f>CF15</f>
        <v>0</v>
      </c>
      <c r="AZ21" s="60">
        <f>CH15</f>
        <v>0</v>
      </c>
      <c r="BA21" s="60">
        <f>CJ15</f>
        <v>0</v>
      </c>
      <c r="BB21" s="60">
        <f>CL15</f>
        <v>0</v>
      </c>
      <c r="BC21" s="60">
        <f>CN15</f>
        <v>0</v>
      </c>
      <c r="BD21" s="60">
        <f>CP15</f>
        <v>0</v>
      </c>
      <c r="BE21" s="60">
        <f>CR15</f>
        <v>0</v>
      </c>
      <c r="BF21" s="60">
        <f>CT15</f>
        <v>0</v>
      </c>
      <c r="BG21" s="60">
        <f>CV15</f>
        <v>0</v>
      </c>
      <c r="BH21" s="60">
        <f>CX15</f>
        <v>0</v>
      </c>
      <c r="BI21" s="60">
        <f>CZ15</f>
        <v>0</v>
      </c>
      <c r="BJ21" s="60">
        <f>DB15</f>
        <v>0</v>
      </c>
      <c r="BK21" s="60">
        <f>DD15</f>
        <v>0</v>
      </c>
      <c r="BL21" s="60">
        <f>DF15</f>
        <v>0</v>
      </c>
      <c r="BM21" s="60">
        <f>DH15</f>
        <v>0</v>
      </c>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sheetData>
  <mergeCells count="161">
    <mergeCell ref="DB11:DC11"/>
    <mergeCell ref="DD11:DE11"/>
    <mergeCell ref="DF11:DG11"/>
    <mergeCell ref="DH11:DI11"/>
    <mergeCell ref="CJ11:CK11"/>
    <mergeCell ref="CL11:CM11"/>
    <mergeCell ref="CN11:CO11"/>
    <mergeCell ref="CP11:CQ11"/>
    <mergeCell ref="CR11:CS11"/>
    <mergeCell ref="CT11:CU11"/>
    <mergeCell ref="CV11:CW11"/>
    <mergeCell ref="CX11:CY11"/>
    <mergeCell ref="CZ11:DA11"/>
    <mergeCell ref="BR11:BS11"/>
    <mergeCell ref="BT11:BU11"/>
    <mergeCell ref="BV11:BW11"/>
    <mergeCell ref="BX11:BY11"/>
    <mergeCell ref="BZ11:CA11"/>
    <mergeCell ref="CB11:CC11"/>
    <mergeCell ref="CD11:CE11"/>
    <mergeCell ref="CF11:CG11"/>
    <mergeCell ref="CH11:CI11"/>
    <mergeCell ref="AZ11:BA11"/>
    <mergeCell ref="BB11:BC11"/>
    <mergeCell ref="BD11:BE11"/>
    <mergeCell ref="BF11:BG11"/>
    <mergeCell ref="BH11:BI11"/>
    <mergeCell ref="BJ11:BK11"/>
    <mergeCell ref="BL11:BM11"/>
    <mergeCell ref="BN11:BO11"/>
    <mergeCell ref="BP11:BQ11"/>
    <mergeCell ref="AH11:AI11"/>
    <mergeCell ref="AJ11:AK11"/>
    <mergeCell ref="AL11:AM11"/>
    <mergeCell ref="AN11:AO11"/>
    <mergeCell ref="AP11:AQ11"/>
    <mergeCell ref="AR11:AS11"/>
    <mergeCell ref="AT11:AU11"/>
    <mergeCell ref="AV11:AW11"/>
    <mergeCell ref="AX11:AY11"/>
    <mergeCell ref="P11:Q11"/>
    <mergeCell ref="R11:S11"/>
    <mergeCell ref="T11:U11"/>
    <mergeCell ref="V11:W11"/>
    <mergeCell ref="X11:Y11"/>
    <mergeCell ref="Z11:AA11"/>
    <mergeCell ref="AB11:AC11"/>
    <mergeCell ref="AD11:AE11"/>
    <mergeCell ref="AF11:AG11"/>
    <mergeCell ref="J19:M19"/>
    <mergeCell ref="J20:M20"/>
    <mergeCell ref="J21:M21"/>
    <mergeCell ref="BR3:BS3"/>
    <mergeCell ref="BN3:BO3"/>
    <mergeCell ref="BP3:BQ3"/>
    <mergeCell ref="BB3:BC3"/>
    <mergeCell ref="AZ3:BA3"/>
    <mergeCell ref="BD3:BE3"/>
    <mergeCell ref="AR3:AS3"/>
    <mergeCell ref="AX3:AY3"/>
    <mergeCell ref="BL3:BM3"/>
    <mergeCell ref="BJ3:BK3"/>
    <mergeCell ref="BF3:BG3"/>
    <mergeCell ref="BH3:BI3"/>
    <mergeCell ref="T15:U15"/>
    <mergeCell ref="V15:W15"/>
    <mergeCell ref="X15:Y15"/>
    <mergeCell ref="Z15:AA15"/>
    <mergeCell ref="AB15:AC15"/>
    <mergeCell ref="AV15:AW15"/>
    <mergeCell ref="BH15:BI15"/>
    <mergeCell ref="BJ15:BK15"/>
    <mergeCell ref="BL15:BM15"/>
    <mergeCell ref="DH3:DI3"/>
    <mergeCell ref="CH3:CI3"/>
    <mergeCell ref="CX3:CY3"/>
    <mergeCell ref="CV3:CW3"/>
    <mergeCell ref="CZ3:DA3"/>
    <mergeCell ref="DB3:DC3"/>
    <mergeCell ref="CJ3:CK3"/>
    <mergeCell ref="CP3:CQ3"/>
    <mergeCell ref="CN3:CO3"/>
    <mergeCell ref="CL3:CM3"/>
    <mergeCell ref="CR3:CS3"/>
    <mergeCell ref="CT3:CU3"/>
    <mergeCell ref="BV3:BW3"/>
    <mergeCell ref="BT3:BU3"/>
    <mergeCell ref="DF3:DG3"/>
    <mergeCell ref="DD3:DE3"/>
    <mergeCell ref="CB3:CC3"/>
    <mergeCell ref="CF3:CG3"/>
    <mergeCell ref="CD3:CE3"/>
    <mergeCell ref="BZ3:CA3"/>
    <mergeCell ref="BX3:BY3"/>
    <mergeCell ref="J1:L1"/>
    <mergeCell ref="J2:L2"/>
    <mergeCell ref="J3:K3"/>
    <mergeCell ref="L3:M3"/>
    <mergeCell ref="N3:O3"/>
    <mergeCell ref="P3:Q3"/>
    <mergeCell ref="R3:S3"/>
    <mergeCell ref="AF3:AG3"/>
    <mergeCell ref="AD3:AE3"/>
    <mergeCell ref="T3:U3"/>
    <mergeCell ref="V3:W3"/>
    <mergeCell ref="AB3:AC3"/>
    <mergeCell ref="X3:Y3"/>
    <mergeCell ref="Z3:AA3"/>
    <mergeCell ref="AJ3:AK3"/>
    <mergeCell ref="AL3:AM3"/>
    <mergeCell ref="AH3:AI3"/>
    <mergeCell ref="AN3:AO3"/>
    <mergeCell ref="AP3:AQ3"/>
    <mergeCell ref="AT3:AU3"/>
    <mergeCell ref="AV3:AW3"/>
    <mergeCell ref="J15:K15"/>
    <mergeCell ref="L15:M15"/>
    <mergeCell ref="N15:O15"/>
    <mergeCell ref="P15:Q15"/>
    <mergeCell ref="R15:S15"/>
    <mergeCell ref="AN15:AO15"/>
    <mergeCell ref="AP15:AQ15"/>
    <mergeCell ref="AR15:AS15"/>
    <mergeCell ref="AT15:AU15"/>
    <mergeCell ref="AD15:AE15"/>
    <mergeCell ref="AF15:AG15"/>
    <mergeCell ref="AH15:AI15"/>
    <mergeCell ref="AJ15:AK15"/>
    <mergeCell ref="AL15:AM15"/>
    <mergeCell ref="J11:K11"/>
    <mergeCell ref="L11:M11"/>
    <mergeCell ref="N11:O11"/>
    <mergeCell ref="BN15:BO15"/>
    <mergeCell ref="BP15:BQ15"/>
    <mergeCell ref="AX15:AY15"/>
    <mergeCell ref="AZ15:BA15"/>
    <mergeCell ref="BB15:BC15"/>
    <mergeCell ref="BD15:BE15"/>
    <mergeCell ref="BF15:BG15"/>
    <mergeCell ref="CB15:CC15"/>
    <mergeCell ref="CD15:CE15"/>
    <mergeCell ref="CF15:CG15"/>
    <mergeCell ref="CH15:CI15"/>
    <mergeCell ref="CJ15:CK15"/>
    <mergeCell ref="BR15:BS15"/>
    <mergeCell ref="BT15:BU15"/>
    <mergeCell ref="BV15:BW15"/>
    <mergeCell ref="BX15:BY15"/>
    <mergeCell ref="BZ15:CA15"/>
    <mergeCell ref="DF15:DG15"/>
    <mergeCell ref="DH15:DI15"/>
    <mergeCell ref="CV15:CW15"/>
    <mergeCell ref="CX15:CY15"/>
    <mergeCell ref="CZ15:DA15"/>
    <mergeCell ref="DB15:DC15"/>
    <mergeCell ref="DD15:DE15"/>
    <mergeCell ref="CL15:CM15"/>
    <mergeCell ref="CN15:CO15"/>
    <mergeCell ref="CP15:CQ15"/>
    <mergeCell ref="CR15:CS15"/>
    <mergeCell ref="CT15:CU15"/>
  </mergeCells>
  <conditionalFormatting sqref="BN7:DI39 J7:BM17 J22:BM39 K10:DI10 L11:DI11">
    <cfRule type="cellIs" dxfId="31" priority="21" operator="greaterThan">
      <formula>0</formula>
    </cfRule>
  </conditionalFormatting>
  <conditionalFormatting sqref="J5:DI6">
    <cfRule type="cellIs" dxfId="30" priority="1" operator="greater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2"/>
  <sheetViews>
    <sheetView workbookViewId="0">
      <pane xSplit="9" ySplit="4" topLeftCell="AX5" activePane="bottomRight" state="frozen"/>
      <selection pane="topRight" activeCell="J1" sqref="J1"/>
      <selection pane="bottomLeft" activeCell="A5" sqref="A5"/>
      <selection pane="bottomRight" activeCell="BV17" sqref="BV17"/>
    </sheetView>
  </sheetViews>
  <sheetFormatPr baseColWidth="10" defaultColWidth="14.42578125" defaultRowHeight="15.75" customHeight="1"/>
  <cols>
    <col min="1" max="4" width="14.42578125" style="198"/>
    <col min="5" max="5" width="14.140625" style="198" customWidth="1"/>
    <col min="6" max="8" width="14.42578125" style="198"/>
    <col min="9" max="9" width="6.140625" style="198" customWidth="1"/>
    <col min="10" max="113" width="4.85546875" style="198" customWidth="1"/>
    <col min="114" max="16384" width="14.42578125" style="198"/>
  </cols>
  <sheetData>
    <row r="1" spans="1:113" ht="15.75" customHeight="1">
      <c r="A1" s="11" t="s">
        <v>0</v>
      </c>
      <c r="B1" s="11" t="s">
        <v>1</v>
      </c>
      <c r="C1" s="11" t="s">
        <v>2</v>
      </c>
      <c r="D1" s="11" t="s">
        <v>4</v>
      </c>
      <c r="E1" s="11"/>
      <c r="F1" s="11" t="s">
        <v>5</v>
      </c>
      <c r="G1" s="11" t="s">
        <v>6</v>
      </c>
      <c r="H1" s="11" t="s">
        <v>7</v>
      </c>
      <c r="I1" s="11"/>
      <c r="J1" s="287" t="s">
        <v>8</v>
      </c>
      <c r="K1" s="285"/>
      <c r="L1" s="285"/>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row>
    <row r="2" spans="1:113" ht="15.75" customHeight="1">
      <c r="A2" s="11" t="s">
        <v>9</v>
      </c>
      <c r="B2" s="11" t="s">
        <v>10</v>
      </c>
      <c r="C2" s="11" t="s">
        <v>11</v>
      </c>
      <c r="D2" s="11" t="s">
        <v>13</v>
      </c>
      <c r="E2" s="11" t="s">
        <v>14</v>
      </c>
      <c r="F2" s="11" t="s">
        <v>15</v>
      </c>
      <c r="G2" s="11" t="s">
        <v>16</v>
      </c>
      <c r="H2" s="11" t="s">
        <v>17</v>
      </c>
      <c r="I2" s="11"/>
      <c r="J2" s="287" t="s">
        <v>18</v>
      </c>
      <c r="K2" s="285"/>
      <c r="L2" s="285"/>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row>
    <row r="3" spans="1:113" ht="15.75" customHeight="1">
      <c r="I3" s="201"/>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I4" s="201"/>
      <c r="J4" s="200" t="s">
        <v>19</v>
      </c>
      <c r="K4" s="200" t="s">
        <v>20</v>
      </c>
      <c r="L4" s="200" t="s">
        <v>19</v>
      </c>
      <c r="M4" s="200" t="s">
        <v>20</v>
      </c>
      <c r="N4" s="200" t="s">
        <v>19</v>
      </c>
      <c r="O4" s="200" t="s">
        <v>20</v>
      </c>
      <c r="P4" s="200" t="s">
        <v>19</v>
      </c>
      <c r="Q4" s="200" t="s">
        <v>20</v>
      </c>
      <c r="R4" s="200" t="s">
        <v>19</v>
      </c>
      <c r="S4" s="200" t="s">
        <v>20</v>
      </c>
      <c r="T4" s="200" t="s">
        <v>19</v>
      </c>
      <c r="U4" s="200" t="s">
        <v>20</v>
      </c>
      <c r="V4" s="200" t="s">
        <v>19</v>
      </c>
      <c r="W4" s="200" t="s">
        <v>20</v>
      </c>
      <c r="X4" s="200" t="s">
        <v>19</v>
      </c>
      <c r="Y4" s="200" t="s">
        <v>20</v>
      </c>
      <c r="Z4" s="200" t="s">
        <v>19</v>
      </c>
      <c r="AA4" s="200" t="s">
        <v>20</v>
      </c>
      <c r="AB4" s="200" t="s">
        <v>19</v>
      </c>
      <c r="AC4" s="200" t="s">
        <v>20</v>
      </c>
      <c r="AD4" s="200" t="s">
        <v>19</v>
      </c>
      <c r="AE4" s="200" t="s">
        <v>20</v>
      </c>
      <c r="AF4" s="200" t="s">
        <v>19</v>
      </c>
      <c r="AG4" s="200" t="s">
        <v>20</v>
      </c>
      <c r="AH4" s="200" t="s">
        <v>19</v>
      </c>
      <c r="AI4" s="200" t="s">
        <v>20</v>
      </c>
      <c r="AJ4" s="200" t="s">
        <v>19</v>
      </c>
      <c r="AK4" s="200" t="s">
        <v>20</v>
      </c>
      <c r="AL4" s="200" t="s">
        <v>19</v>
      </c>
      <c r="AM4" s="200" t="s">
        <v>20</v>
      </c>
      <c r="AN4" s="200" t="s">
        <v>19</v>
      </c>
      <c r="AO4" s="200" t="s">
        <v>20</v>
      </c>
      <c r="AP4" s="200" t="s">
        <v>19</v>
      </c>
      <c r="AQ4" s="200" t="s">
        <v>20</v>
      </c>
      <c r="AR4" s="200" t="s">
        <v>19</v>
      </c>
      <c r="AS4" s="200" t="s">
        <v>20</v>
      </c>
      <c r="AT4" s="200" t="s">
        <v>19</v>
      </c>
      <c r="AU4" s="200" t="s">
        <v>20</v>
      </c>
      <c r="AV4" s="200" t="s">
        <v>19</v>
      </c>
      <c r="AW4" s="200" t="s">
        <v>20</v>
      </c>
      <c r="AX4" s="200" t="s">
        <v>19</v>
      </c>
      <c r="AY4" s="200" t="s">
        <v>20</v>
      </c>
      <c r="AZ4" s="200" t="s">
        <v>19</v>
      </c>
      <c r="BA4" s="200" t="s">
        <v>20</v>
      </c>
      <c r="BB4" s="200" t="s">
        <v>19</v>
      </c>
      <c r="BC4" s="200" t="s">
        <v>20</v>
      </c>
      <c r="BD4" s="200" t="s">
        <v>19</v>
      </c>
      <c r="BE4" s="200" t="s">
        <v>20</v>
      </c>
      <c r="BF4" s="200" t="s">
        <v>19</v>
      </c>
      <c r="BG4" s="200" t="s">
        <v>20</v>
      </c>
      <c r="BH4" s="200" t="s">
        <v>19</v>
      </c>
      <c r="BI4" s="200" t="s">
        <v>20</v>
      </c>
      <c r="BJ4" s="200" t="s">
        <v>19</v>
      </c>
      <c r="BK4" s="200" t="s">
        <v>20</v>
      </c>
      <c r="BL4" s="200" t="s">
        <v>19</v>
      </c>
      <c r="BM4" s="200" t="s">
        <v>20</v>
      </c>
      <c r="BN4" s="200" t="s">
        <v>19</v>
      </c>
      <c r="BO4" s="200" t="s">
        <v>20</v>
      </c>
      <c r="BP4" s="200" t="s">
        <v>19</v>
      </c>
      <c r="BQ4" s="200" t="s">
        <v>20</v>
      </c>
      <c r="BR4" s="200" t="s">
        <v>19</v>
      </c>
      <c r="BS4" s="200" t="s">
        <v>20</v>
      </c>
      <c r="BT4" s="200" t="s">
        <v>19</v>
      </c>
      <c r="BU4" s="200" t="s">
        <v>20</v>
      </c>
      <c r="BV4" s="200" t="s">
        <v>19</v>
      </c>
      <c r="BW4" s="200" t="s">
        <v>20</v>
      </c>
      <c r="BX4" s="200" t="s">
        <v>19</v>
      </c>
      <c r="BY4" s="200" t="s">
        <v>20</v>
      </c>
      <c r="BZ4" s="200" t="s">
        <v>19</v>
      </c>
      <c r="CA4" s="200" t="s">
        <v>20</v>
      </c>
      <c r="CB4" s="200" t="s">
        <v>19</v>
      </c>
      <c r="CC4" s="200" t="s">
        <v>20</v>
      </c>
      <c r="CD4" s="200" t="s">
        <v>19</v>
      </c>
      <c r="CE4" s="200" t="s">
        <v>20</v>
      </c>
      <c r="CF4" s="200" t="s">
        <v>19</v>
      </c>
      <c r="CG4" s="200" t="s">
        <v>20</v>
      </c>
      <c r="CH4" s="200" t="s">
        <v>19</v>
      </c>
      <c r="CI4" s="200" t="s">
        <v>20</v>
      </c>
      <c r="CJ4" s="200" t="s">
        <v>19</v>
      </c>
      <c r="CK4" s="200" t="s">
        <v>20</v>
      </c>
      <c r="CL4" s="200" t="s">
        <v>19</v>
      </c>
      <c r="CM4" s="200" t="s">
        <v>20</v>
      </c>
      <c r="CN4" s="200" t="s">
        <v>19</v>
      </c>
      <c r="CO4" s="200" t="s">
        <v>20</v>
      </c>
      <c r="CP4" s="200" t="s">
        <v>19</v>
      </c>
      <c r="CQ4" s="200" t="s">
        <v>20</v>
      </c>
      <c r="CR4" s="200" t="s">
        <v>19</v>
      </c>
      <c r="CS4" s="200" t="s">
        <v>20</v>
      </c>
      <c r="CT4" s="200" t="s">
        <v>19</v>
      </c>
      <c r="CU4" s="200" t="s">
        <v>20</v>
      </c>
      <c r="CV4" s="200" t="s">
        <v>19</v>
      </c>
      <c r="CW4" s="200" t="s">
        <v>20</v>
      </c>
      <c r="CX4" s="200" t="s">
        <v>19</v>
      </c>
      <c r="CY4" s="200" t="s">
        <v>20</v>
      </c>
      <c r="CZ4" s="200" t="s">
        <v>19</v>
      </c>
      <c r="DA4" s="200" t="s">
        <v>20</v>
      </c>
      <c r="DB4" s="200" t="s">
        <v>19</v>
      </c>
      <c r="DC4" s="200" t="s">
        <v>20</v>
      </c>
      <c r="DD4" s="200" t="s">
        <v>19</v>
      </c>
      <c r="DE4" s="200" t="s">
        <v>20</v>
      </c>
      <c r="DF4" s="200" t="s">
        <v>19</v>
      </c>
      <c r="DG4" s="200" t="s">
        <v>20</v>
      </c>
      <c r="DH4" s="200" t="s">
        <v>19</v>
      </c>
      <c r="DI4" s="200" t="s">
        <v>20</v>
      </c>
    </row>
    <row r="5" spans="1:113" ht="15.75" customHeight="1">
      <c r="A5" s="275" t="s">
        <v>959</v>
      </c>
      <c r="B5" s="273">
        <v>1</v>
      </c>
      <c r="C5" s="275" t="s">
        <v>442</v>
      </c>
      <c r="D5" s="275" t="s">
        <v>960</v>
      </c>
      <c r="E5" s="275"/>
      <c r="F5" s="275" t="s">
        <v>961</v>
      </c>
      <c r="G5" s="275" t="s">
        <v>274</v>
      </c>
      <c r="H5" s="275" t="s">
        <v>962</v>
      </c>
      <c r="I5" s="201"/>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201"/>
      <c r="BI5" s="201"/>
      <c r="BJ5" s="201"/>
      <c r="BK5" s="201"/>
      <c r="BL5" s="201"/>
      <c r="BM5" s="201"/>
      <c r="BN5" s="227"/>
      <c r="BO5" s="227"/>
      <c r="BP5" s="273">
        <v>0</v>
      </c>
      <c r="BQ5" s="273">
        <v>0</v>
      </c>
      <c r="BR5" s="273">
        <v>0</v>
      </c>
      <c r="BS5" s="273">
        <v>0</v>
      </c>
      <c r="BT5" s="273">
        <v>1</v>
      </c>
      <c r="BU5" s="273">
        <v>0</v>
      </c>
      <c r="BV5" s="273">
        <v>0</v>
      </c>
      <c r="BW5" s="273">
        <v>0</v>
      </c>
      <c r="BX5" s="273">
        <v>0</v>
      </c>
      <c r="BY5" s="273">
        <v>0</v>
      </c>
      <c r="BZ5" s="273">
        <v>0</v>
      </c>
      <c r="CA5" s="273">
        <v>0</v>
      </c>
      <c r="CB5" s="273">
        <v>1</v>
      </c>
      <c r="CC5" s="273">
        <v>0</v>
      </c>
      <c r="CD5" s="273">
        <v>0</v>
      </c>
      <c r="CE5" s="273">
        <v>0</v>
      </c>
      <c r="CF5" s="273">
        <v>0</v>
      </c>
      <c r="CG5" s="273">
        <v>0</v>
      </c>
      <c r="CH5" s="273">
        <v>0</v>
      </c>
      <c r="CI5" s="273">
        <v>1</v>
      </c>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row>
    <row r="6" spans="1:113" ht="15.75" customHeight="1">
      <c r="A6" s="275" t="s">
        <v>959</v>
      </c>
      <c r="B6" s="273">
        <v>2</v>
      </c>
      <c r="C6" s="275" t="s">
        <v>442</v>
      </c>
      <c r="D6" s="275" t="s">
        <v>963</v>
      </c>
      <c r="E6" s="275"/>
      <c r="F6" s="275" t="s">
        <v>964</v>
      </c>
      <c r="G6" s="275" t="s">
        <v>274</v>
      </c>
      <c r="H6" s="275" t="s">
        <v>962</v>
      </c>
      <c r="I6" s="201"/>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201"/>
      <c r="BI6" s="201"/>
      <c r="BJ6" s="201"/>
      <c r="BK6" s="201"/>
      <c r="BL6" s="201"/>
      <c r="BM6" s="201"/>
      <c r="BN6" s="227"/>
      <c r="BO6" s="227"/>
      <c r="BP6" s="273">
        <v>0</v>
      </c>
      <c r="BQ6" s="273">
        <v>0</v>
      </c>
      <c r="BR6" s="273">
        <v>1</v>
      </c>
      <c r="BS6" s="273">
        <v>0</v>
      </c>
      <c r="BT6" s="273">
        <v>5</v>
      </c>
      <c r="BU6" s="273">
        <v>3</v>
      </c>
      <c r="BV6" s="273">
        <v>1</v>
      </c>
      <c r="BW6" s="273">
        <v>3</v>
      </c>
      <c r="BX6" s="273">
        <v>1</v>
      </c>
      <c r="BY6" s="273">
        <v>5</v>
      </c>
      <c r="BZ6" s="273">
        <v>0</v>
      </c>
      <c r="CA6" s="273">
        <v>0</v>
      </c>
      <c r="CB6" s="273">
        <v>0</v>
      </c>
      <c r="CC6" s="273">
        <v>1</v>
      </c>
      <c r="CD6" s="273">
        <v>3</v>
      </c>
      <c r="CE6" s="273">
        <v>5</v>
      </c>
      <c r="CF6" s="273">
        <v>0</v>
      </c>
      <c r="CG6" s="273">
        <v>0</v>
      </c>
      <c r="CH6" s="273">
        <v>1</v>
      </c>
      <c r="CI6" s="273">
        <v>4</v>
      </c>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row>
    <row r="7" spans="1:113" ht="15.75" customHeight="1">
      <c r="A7" s="275" t="s">
        <v>959</v>
      </c>
      <c r="B7" s="273">
        <v>3</v>
      </c>
      <c r="C7" s="275" t="s">
        <v>442</v>
      </c>
      <c r="D7" s="275" t="s">
        <v>965</v>
      </c>
      <c r="E7" s="275"/>
      <c r="F7" s="275" t="s">
        <v>966</v>
      </c>
      <c r="G7" s="275" t="s">
        <v>274</v>
      </c>
      <c r="H7" s="275" t="s">
        <v>967</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27"/>
      <c r="BO7" s="227"/>
      <c r="BP7" s="273">
        <v>0</v>
      </c>
      <c r="BQ7" s="273">
        <v>0</v>
      </c>
      <c r="BR7" s="273">
        <v>0</v>
      </c>
      <c r="BS7" s="273">
        <v>0</v>
      </c>
      <c r="BT7" s="273">
        <v>0</v>
      </c>
      <c r="BU7" s="273">
        <v>0</v>
      </c>
      <c r="BV7" s="273">
        <v>0</v>
      </c>
      <c r="BW7" s="273">
        <v>1</v>
      </c>
      <c r="BX7" s="273">
        <v>0</v>
      </c>
      <c r="BY7" s="273">
        <v>1</v>
      </c>
      <c r="BZ7" s="273">
        <v>0</v>
      </c>
      <c r="CA7" s="273">
        <v>1</v>
      </c>
      <c r="CB7" s="273">
        <v>4</v>
      </c>
      <c r="CC7" s="273">
        <v>6</v>
      </c>
      <c r="CD7" s="273">
        <v>7</v>
      </c>
      <c r="CE7" s="273">
        <v>14</v>
      </c>
      <c r="CF7" s="273">
        <v>0</v>
      </c>
      <c r="CG7" s="273">
        <v>0</v>
      </c>
      <c r="CH7" s="273">
        <v>6</v>
      </c>
      <c r="CI7" s="273">
        <v>4</v>
      </c>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row>
    <row r="8" spans="1:113" ht="15.75" customHeight="1">
      <c r="A8" s="119"/>
      <c r="B8" s="199"/>
      <c r="C8" s="119"/>
      <c r="D8" s="119"/>
      <c r="E8" s="119"/>
      <c r="F8" s="119"/>
      <c r="G8" s="119"/>
      <c r="H8" s="119"/>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27"/>
      <c r="BO8" s="227"/>
      <c r="BP8" s="227"/>
      <c r="BQ8" s="227"/>
      <c r="BR8" s="227"/>
      <c r="BS8" s="227"/>
      <c r="BT8" s="227"/>
      <c r="BU8" s="227"/>
      <c r="BV8" s="227"/>
      <c r="BW8" s="227"/>
      <c r="BX8" s="227"/>
      <c r="BY8" s="227"/>
      <c r="BZ8" s="227"/>
      <c r="CA8" s="227"/>
      <c r="CB8" s="227"/>
      <c r="CC8" s="227"/>
      <c r="CD8" s="227"/>
      <c r="CE8" s="227"/>
      <c r="CF8" s="227"/>
      <c r="CG8" s="227"/>
      <c r="CH8" s="227"/>
      <c r="CI8" s="227"/>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row>
    <row r="9" spans="1:113" ht="15.75" customHeight="1">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row>
    <row r="10" spans="1:113" ht="15.75" customHeight="1">
      <c r="A10" s="201"/>
      <c r="B10" s="201"/>
      <c r="C10" s="201"/>
      <c r="D10" s="201"/>
      <c r="E10" s="201"/>
      <c r="F10" s="201"/>
      <c r="G10" s="201"/>
      <c r="H10" s="201"/>
      <c r="I10" s="201"/>
      <c r="J10" s="201" t="s">
        <v>673</v>
      </c>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row>
    <row r="11" spans="1:113" ht="15.75" customHeight="1">
      <c r="A11" s="201"/>
      <c r="B11" s="201"/>
      <c r="C11" s="201"/>
      <c r="D11" s="201"/>
      <c r="E11" s="201"/>
      <c r="F11" s="201"/>
      <c r="G11" s="201"/>
      <c r="H11" s="201"/>
      <c r="I11" s="201"/>
      <c r="J11" s="201">
        <f>SUM(J5:J7)</f>
        <v>0</v>
      </c>
      <c r="K11" s="201">
        <f t="shared" ref="K11:BU11" si="0">SUM(K5:K7)</f>
        <v>0</v>
      </c>
      <c r="L11" s="201">
        <f t="shared" si="0"/>
        <v>0</v>
      </c>
      <c r="M11" s="201">
        <f t="shared" si="0"/>
        <v>0</v>
      </c>
      <c r="N11" s="201">
        <f t="shared" si="0"/>
        <v>0</v>
      </c>
      <c r="O11" s="201">
        <f t="shared" si="0"/>
        <v>0</v>
      </c>
      <c r="P11" s="201">
        <f t="shared" si="0"/>
        <v>0</v>
      </c>
      <c r="Q11" s="201">
        <f t="shared" si="0"/>
        <v>0</v>
      </c>
      <c r="R11" s="201">
        <f t="shared" si="0"/>
        <v>0</v>
      </c>
      <c r="S11" s="201">
        <f t="shared" si="0"/>
        <v>0</v>
      </c>
      <c r="T11" s="201">
        <f t="shared" si="0"/>
        <v>0</v>
      </c>
      <c r="U11" s="201">
        <f t="shared" si="0"/>
        <v>0</v>
      </c>
      <c r="V11" s="201">
        <f t="shared" si="0"/>
        <v>0</v>
      </c>
      <c r="W11" s="201">
        <f t="shared" si="0"/>
        <v>0</v>
      </c>
      <c r="X11" s="201">
        <f t="shared" si="0"/>
        <v>0</v>
      </c>
      <c r="Y11" s="201">
        <f t="shared" si="0"/>
        <v>0</v>
      </c>
      <c r="Z11" s="201">
        <f t="shared" si="0"/>
        <v>0</v>
      </c>
      <c r="AA11" s="201">
        <f t="shared" si="0"/>
        <v>0</v>
      </c>
      <c r="AB11" s="201">
        <f t="shared" si="0"/>
        <v>0</v>
      </c>
      <c r="AC11" s="201">
        <f t="shared" si="0"/>
        <v>0</v>
      </c>
      <c r="AD11" s="201">
        <f t="shared" si="0"/>
        <v>0</v>
      </c>
      <c r="AE11" s="201">
        <f t="shared" si="0"/>
        <v>0</v>
      </c>
      <c r="AF11" s="201">
        <f t="shared" si="0"/>
        <v>0</v>
      </c>
      <c r="AG11" s="201">
        <f t="shared" si="0"/>
        <v>0</v>
      </c>
      <c r="AH11" s="201">
        <f t="shared" si="0"/>
        <v>0</v>
      </c>
      <c r="AI11" s="201">
        <f t="shared" si="0"/>
        <v>0</v>
      </c>
      <c r="AJ11" s="201">
        <f t="shared" si="0"/>
        <v>0</v>
      </c>
      <c r="AK11" s="201">
        <f t="shared" si="0"/>
        <v>0</v>
      </c>
      <c r="AL11" s="201">
        <f t="shared" si="0"/>
        <v>0</v>
      </c>
      <c r="AM11" s="201">
        <f t="shared" si="0"/>
        <v>0</v>
      </c>
      <c r="AN11" s="201">
        <f t="shared" si="0"/>
        <v>0</v>
      </c>
      <c r="AO11" s="201">
        <f t="shared" si="0"/>
        <v>0</v>
      </c>
      <c r="AP11" s="201">
        <f t="shared" si="0"/>
        <v>0</v>
      </c>
      <c r="AQ11" s="201">
        <f t="shared" si="0"/>
        <v>0</v>
      </c>
      <c r="AR11" s="201">
        <f t="shared" si="0"/>
        <v>0</v>
      </c>
      <c r="AS11" s="201">
        <f t="shared" si="0"/>
        <v>0</v>
      </c>
      <c r="AT11" s="201">
        <f t="shared" si="0"/>
        <v>0</v>
      </c>
      <c r="AU11" s="201">
        <f t="shared" si="0"/>
        <v>0</v>
      </c>
      <c r="AV11" s="201">
        <f t="shared" si="0"/>
        <v>0</v>
      </c>
      <c r="AW11" s="201">
        <f t="shared" si="0"/>
        <v>0</v>
      </c>
      <c r="AX11" s="201">
        <f t="shared" si="0"/>
        <v>0</v>
      </c>
      <c r="AY11" s="201">
        <f t="shared" si="0"/>
        <v>0</v>
      </c>
      <c r="AZ11" s="201">
        <f t="shared" si="0"/>
        <v>0</v>
      </c>
      <c r="BA11" s="201">
        <f t="shared" si="0"/>
        <v>0</v>
      </c>
      <c r="BB11" s="201">
        <f t="shared" si="0"/>
        <v>0</v>
      </c>
      <c r="BC11" s="201">
        <f t="shared" si="0"/>
        <v>0</v>
      </c>
      <c r="BD11" s="201">
        <f t="shared" si="0"/>
        <v>0</v>
      </c>
      <c r="BE11" s="201">
        <f t="shared" si="0"/>
        <v>0</v>
      </c>
      <c r="BF11" s="201">
        <f t="shared" si="0"/>
        <v>0</v>
      </c>
      <c r="BG11" s="201">
        <f t="shared" si="0"/>
        <v>0</v>
      </c>
      <c r="BH11" s="201">
        <f t="shared" si="0"/>
        <v>0</v>
      </c>
      <c r="BI11" s="201">
        <f t="shared" si="0"/>
        <v>0</v>
      </c>
      <c r="BJ11" s="201">
        <f t="shared" si="0"/>
        <v>0</v>
      </c>
      <c r="BK11" s="201">
        <f t="shared" si="0"/>
        <v>0</v>
      </c>
      <c r="BL11" s="201">
        <f t="shared" si="0"/>
        <v>0</v>
      </c>
      <c r="BM11" s="201">
        <f t="shared" si="0"/>
        <v>0</v>
      </c>
      <c r="BN11" s="201">
        <f t="shared" si="0"/>
        <v>0</v>
      </c>
      <c r="BO11" s="201">
        <f t="shared" si="0"/>
        <v>0</v>
      </c>
      <c r="BP11" s="201">
        <f t="shared" si="0"/>
        <v>0</v>
      </c>
      <c r="BQ11" s="201">
        <f t="shared" si="0"/>
        <v>0</v>
      </c>
      <c r="BR11" s="201">
        <f>SUM(BR5:BR7)</f>
        <v>1</v>
      </c>
      <c r="BS11" s="201">
        <f t="shared" si="0"/>
        <v>0</v>
      </c>
      <c r="BT11" s="201">
        <f t="shared" si="0"/>
        <v>6</v>
      </c>
      <c r="BU11" s="201">
        <f t="shared" si="0"/>
        <v>3</v>
      </c>
      <c r="BV11" s="201">
        <f>SUM(BV5:BV7)</f>
        <v>1</v>
      </c>
      <c r="BW11" s="201">
        <f t="shared" ref="BW11:DI11" si="1">SUM(BW5:BW7)</f>
        <v>4</v>
      </c>
      <c r="BX11" s="201">
        <f t="shared" si="1"/>
        <v>1</v>
      </c>
      <c r="BY11" s="201">
        <f t="shared" si="1"/>
        <v>6</v>
      </c>
      <c r="BZ11" s="201">
        <f t="shared" si="1"/>
        <v>0</v>
      </c>
      <c r="CA11" s="201">
        <f t="shared" si="1"/>
        <v>1</v>
      </c>
      <c r="CB11" s="201">
        <f>SUM(CB5:CB7)</f>
        <v>5</v>
      </c>
      <c r="CC11" s="201">
        <f t="shared" si="1"/>
        <v>7</v>
      </c>
      <c r="CD11" s="201">
        <f t="shared" si="1"/>
        <v>10</v>
      </c>
      <c r="CE11" s="201">
        <f t="shared" si="1"/>
        <v>19</v>
      </c>
      <c r="CF11" s="201">
        <f t="shared" si="1"/>
        <v>0</v>
      </c>
      <c r="CG11" s="201">
        <f t="shared" si="1"/>
        <v>0</v>
      </c>
      <c r="CH11" s="201">
        <f t="shared" si="1"/>
        <v>7</v>
      </c>
      <c r="CI11" s="201">
        <f t="shared" si="1"/>
        <v>9</v>
      </c>
      <c r="CJ11" s="201">
        <f t="shared" si="1"/>
        <v>0</v>
      </c>
      <c r="CK11" s="201">
        <f t="shared" si="1"/>
        <v>0</v>
      </c>
      <c r="CL11" s="201">
        <f t="shared" si="1"/>
        <v>0</v>
      </c>
      <c r="CM11" s="201">
        <f t="shared" si="1"/>
        <v>0</v>
      </c>
      <c r="CN11" s="201">
        <f t="shared" si="1"/>
        <v>0</v>
      </c>
      <c r="CO11" s="201">
        <f t="shared" si="1"/>
        <v>0</v>
      </c>
      <c r="CP11" s="201">
        <f t="shared" si="1"/>
        <v>0</v>
      </c>
      <c r="CQ11" s="201">
        <f t="shared" si="1"/>
        <v>0</v>
      </c>
      <c r="CR11" s="201">
        <f t="shared" si="1"/>
        <v>0</v>
      </c>
      <c r="CS11" s="201">
        <f t="shared" si="1"/>
        <v>0</v>
      </c>
      <c r="CT11" s="201">
        <f t="shared" si="1"/>
        <v>0</v>
      </c>
      <c r="CU11" s="201">
        <f t="shared" si="1"/>
        <v>0</v>
      </c>
      <c r="CV11" s="201">
        <f t="shared" si="1"/>
        <v>0</v>
      </c>
      <c r="CW11" s="201">
        <f t="shared" si="1"/>
        <v>0</v>
      </c>
      <c r="CX11" s="201">
        <f t="shared" si="1"/>
        <v>0</v>
      </c>
      <c r="CY11" s="201">
        <f t="shared" si="1"/>
        <v>0</v>
      </c>
      <c r="CZ11" s="201">
        <f t="shared" si="1"/>
        <v>0</v>
      </c>
      <c r="DA11" s="201">
        <f t="shared" si="1"/>
        <v>0</v>
      </c>
      <c r="DB11" s="201">
        <f t="shared" si="1"/>
        <v>0</v>
      </c>
      <c r="DC11" s="201">
        <f t="shared" si="1"/>
        <v>0</v>
      </c>
      <c r="DD11" s="201">
        <f t="shared" si="1"/>
        <v>0</v>
      </c>
      <c r="DE11" s="201">
        <f t="shared" si="1"/>
        <v>0</v>
      </c>
      <c r="DF11" s="201">
        <f t="shared" si="1"/>
        <v>0</v>
      </c>
      <c r="DG11" s="201">
        <f t="shared" si="1"/>
        <v>0</v>
      </c>
      <c r="DH11" s="201">
        <f>SUM(DH5:DH7)</f>
        <v>0</v>
      </c>
      <c r="DI11" s="201">
        <f t="shared" si="1"/>
        <v>0</v>
      </c>
    </row>
    <row r="12" spans="1:113" ht="15.75" customHeight="1">
      <c r="A12" s="201"/>
      <c r="B12" s="201"/>
      <c r="C12" s="201"/>
      <c r="D12" s="201"/>
      <c r="E12" s="201"/>
      <c r="F12" s="201"/>
      <c r="G12" s="201"/>
      <c r="H12" s="201"/>
      <c r="I12" s="201"/>
      <c r="J12" s="281">
        <f>SUM(J11:K11)</f>
        <v>0</v>
      </c>
      <c r="K12" s="281"/>
      <c r="L12" s="281">
        <f t="shared" ref="L12" si="2">SUM(L11:M11)</f>
        <v>0</v>
      </c>
      <c r="M12" s="281"/>
      <c r="N12" s="281">
        <f>SUM(N11:O11)</f>
        <v>0</v>
      </c>
      <c r="O12" s="281"/>
      <c r="P12" s="281">
        <f t="shared" ref="P12" si="3">SUM(P11:Q11)</f>
        <v>0</v>
      </c>
      <c r="Q12" s="281"/>
      <c r="R12" s="281">
        <f t="shared" ref="R12" si="4">SUM(R11:S11)</f>
        <v>0</v>
      </c>
      <c r="S12" s="281"/>
      <c r="T12" s="281">
        <f t="shared" ref="T12" si="5">SUM(T11:U11)</f>
        <v>0</v>
      </c>
      <c r="U12" s="281"/>
      <c r="V12" s="281">
        <f t="shared" ref="V12" si="6">SUM(V11:W11)</f>
        <v>0</v>
      </c>
      <c r="W12" s="281"/>
      <c r="X12" s="281">
        <f t="shared" ref="X12" si="7">SUM(X11:Y11)</f>
        <v>0</v>
      </c>
      <c r="Y12" s="281"/>
      <c r="Z12" s="281">
        <f t="shared" ref="Z12" si="8">SUM(Z11:AA11)</f>
        <v>0</v>
      </c>
      <c r="AA12" s="281"/>
      <c r="AB12" s="281">
        <f t="shared" ref="AB12" si="9">SUM(AB11:AC11)</f>
        <v>0</v>
      </c>
      <c r="AC12" s="281"/>
      <c r="AD12" s="281">
        <f t="shared" ref="AD12" si="10">SUM(AD11:AE11)</f>
        <v>0</v>
      </c>
      <c r="AE12" s="281"/>
      <c r="AF12" s="281">
        <f t="shared" ref="AF12" si="11">SUM(AF11:AG11)</f>
        <v>0</v>
      </c>
      <c r="AG12" s="281"/>
      <c r="AH12" s="281">
        <f t="shared" ref="AH12" si="12">SUM(AH11:AI11)</f>
        <v>0</v>
      </c>
      <c r="AI12" s="281"/>
      <c r="AJ12" s="281">
        <f t="shared" ref="AJ12" si="13">SUM(AJ11:AK11)</f>
        <v>0</v>
      </c>
      <c r="AK12" s="281"/>
      <c r="AL12" s="281">
        <f t="shared" ref="AL12" si="14">SUM(AL11:AM11)</f>
        <v>0</v>
      </c>
      <c r="AM12" s="281"/>
      <c r="AN12" s="281">
        <f t="shared" ref="AN12" si="15">SUM(AN11:AO11)</f>
        <v>0</v>
      </c>
      <c r="AO12" s="281"/>
      <c r="AP12" s="281">
        <f>SUM(AP11:AQ11)</f>
        <v>0</v>
      </c>
      <c r="AQ12" s="281"/>
      <c r="AR12" s="281">
        <f t="shared" ref="AR12" si="16">SUM(AR11:AS11)</f>
        <v>0</v>
      </c>
      <c r="AS12" s="281"/>
      <c r="AT12" s="281">
        <f t="shared" ref="AT12" si="17">SUM(AT11:AU11)</f>
        <v>0</v>
      </c>
      <c r="AU12" s="281"/>
      <c r="AV12" s="281">
        <f t="shared" ref="AV12" si="18">SUM(AV11:AW11)</f>
        <v>0</v>
      </c>
      <c r="AW12" s="281"/>
      <c r="AX12" s="281">
        <f t="shared" ref="AX12" si="19">SUM(AX11:AY11)</f>
        <v>0</v>
      </c>
      <c r="AY12" s="281"/>
      <c r="AZ12" s="281">
        <f t="shared" ref="AZ12" si="20">SUM(AZ11:BA11)</f>
        <v>0</v>
      </c>
      <c r="BA12" s="281"/>
      <c r="BB12" s="281">
        <f t="shared" ref="BB12" si="21">SUM(BB11:BC11)</f>
        <v>0</v>
      </c>
      <c r="BC12" s="281"/>
      <c r="BD12" s="281">
        <f t="shared" ref="BD12" si="22">SUM(BD11:BE11)</f>
        <v>0</v>
      </c>
      <c r="BE12" s="281"/>
      <c r="BF12" s="281">
        <f t="shared" ref="BF12" si="23">SUM(BF11:BG11)</f>
        <v>0</v>
      </c>
      <c r="BG12" s="281"/>
      <c r="BH12" s="281">
        <f t="shared" ref="BH12" si="24">SUM(BH11:BI11)</f>
        <v>0</v>
      </c>
      <c r="BI12" s="281"/>
      <c r="BJ12" s="281">
        <f t="shared" ref="BJ12" si="25">SUM(BJ11:BK11)</f>
        <v>0</v>
      </c>
      <c r="BK12" s="281"/>
      <c r="BL12" s="281">
        <f t="shared" ref="BL12" si="26">SUM(BL11:BM11)</f>
        <v>0</v>
      </c>
      <c r="BM12" s="281"/>
      <c r="BN12" s="281">
        <f t="shared" ref="BN12" si="27">SUM(BN11:BO11)</f>
        <v>0</v>
      </c>
      <c r="BO12" s="281"/>
      <c r="BP12" s="281">
        <f t="shared" ref="BP12" si="28">SUM(BP11:BQ11)</f>
        <v>0</v>
      </c>
      <c r="BQ12" s="281"/>
      <c r="BR12" s="281">
        <f t="shared" ref="BR12" si="29">SUM(BR11:BS11)</f>
        <v>1</v>
      </c>
      <c r="BS12" s="281"/>
      <c r="BT12" s="281">
        <f t="shared" ref="BT12" si="30">SUM(BT11:BU11)</f>
        <v>9</v>
      </c>
      <c r="BU12" s="281"/>
      <c r="BV12" s="281">
        <f>SUM(BV11:BW11)</f>
        <v>5</v>
      </c>
      <c r="BW12" s="281"/>
      <c r="BX12" s="281">
        <f t="shared" ref="BX12" si="31">SUM(BX11:BY11)</f>
        <v>7</v>
      </c>
      <c r="BY12" s="281"/>
      <c r="BZ12" s="281">
        <f t="shared" ref="BZ12" si="32">SUM(BZ11:CA11)</f>
        <v>1</v>
      </c>
      <c r="CA12" s="281"/>
      <c r="CB12" s="281">
        <f>SUM(CB11:CC11)</f>
        <v>12</v>
      </c>
      <c r="CC12" s="281"/>
      <c r="CD12" s="281">
        <f t="shared" ref="CD12" si="33">SUM(CD11:CE11)</f>
        <v>29</v>
      </c>
      <c r="CE12" s="281"/>
      <c r="CF12" s="281">
        <f t="shared" ref="CF12" si="34">SUM(CF11:CG11)</f>
        <v>0</v>
      </c>
      <c r="CG12" s="281"/>
      <c r="CH12" s="281">
        <f t="shared" ref="CH12" si="35">SUM(CH11:CI11)</f>
        <v>16</v>
      </c>
      <c r="CI12" s="281"/>
      <c r="CJ12" s="281">
        <f t="shared" ref="CJ12" si="36">SUM(CJ11:CK11)</f>
        <v>0</v>
      </c>
      <c r="CK12" s="281"/>
      <c r="CL12" s="281">
        <f t="shared" ref="CL12" si="37">SUM(CL11:CM11)</f>
        <v>0</v>
      </c>
      <c r="CM12" s="281"/>
      <c r="CN12" s="281">
        <f t="shared" ref="CN12" si="38">SUM(CN11:CO11)</f>
        <v>0</v>
      </c>
      <c r="CO12" s="281"/>
      <c r="CP12" s="281">
        <f t="shared" ref="CP12" si="39">SUM(CP11:CQ11)</f>
        <v>0</v>
      </c>
      <c r="CQ12" s="281"/>
      <c r="CR12" s="281">
        <f t="shared" ref="CR12" si="40">SUM(CR11:CS11)</f>
        <v>0</v>
      </c>
      <c r="CS12" s="281"/>
      <c r="CT12" s="281">
        <f t="shared" ref="CT12" si="41">SUM(CT11:CU11)</f>
        <v>0</v>
      </c>
      <c r="CU12" s="281"/>
      <c r="CV12" s="281">
        <f t="shared" ref="CV12" si="42">SUM(CV11:CW11)</f>
        <v>0</v>
      </c>
      <c r="CW12" s="281"/>
      <c r="CX12" s="281">
        <f t="shared" ref="CX12" si="43">SUM(CX11:CY11)</f>
        <v>0</v>
      </c>
      <c r="CY12" s="281"/>
      <c r="CZ12" s="281">
        <f t="shared" ref="CZ12" si="44">SUM(CZ11:DA11)</f>
        <v>0</v>
      </c>
      <c r="DA12" s="281"/>
      <c r="DB12" s="281">
        <f t="shared" ref="DB12" si="45">SUM(DB11:DC11)</f>
        <v>0</v>
      </c>
      <c r="DC12" s="281"/>
      <c r="DD12" s="281">
        <f t="shared" ref="DD12" si="46">SUM(DD11:DE11)</f>
        <v>0</v>
      </c>
      <c r="DE12" s="281"/>
      <c r="DF12" s="281">
        <f t="shared" ref="DF12" si="47">SUM(DF11:DG11)</f>
        <v>0</v>
      </c>
      <c r="DG12" s="281"/>
      <c r="DH12" s="281">
        <f t="shared" ref="DH12" si="48">SUM(DH11:DI11)</f>
        <v>0</v>
      </c>
      <c r="DI12" s="281"/>
    </row>
    <row r="13" spans="1:113" ht="15.75" customHeigh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row>
    <row r="14" spans="1:113" ht="15.75" customHeight="1">
      <c r="A14" s="201"/>
      <c r="B14" s="201"/>
      <c r="C14" s="201"/>
      <c r="D14" s="201"/>
      <c r="E14" s="201"/>
      <c r="F14" s="201"/>
      <c r="G14" s="201"/>
      <c r="H14" s="201"/>
      <c r="I14" s="201"/>
      <c r="J14" s="201" t="s">
        <v>667</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row>
    <row r="15" spans="1:113" ht="15.75" customHeight="1">
      <c r="A15" s="201"/>
      <c r="B15" s="201"/>
      <c r="C15" s="201"/>
      <c r="D15" s="201"/>
      <c r="E15" s="201"/>
      <c r="F15" s="201"/>
      <c r="G15" s="201"/>
      <c r="H15" s="201"/>
      <c r="I15" s="201"/>
      <c r="J15" s="201">
        <f>COUNT(J5:J7)</f>
        <v>0</v>
      </c>
      <c r="K15" s="201">
        <f t="shared" ref="K15:BV15" si="49">COUNT(K5:K7)</f>
        <v>0</v>
      </c>
      <c r="L15" s="201">
        <f t="shared" si="49"/>
        <v>0</v>
      </c>
      <c r="M15" s="201">
        <f t="shared" si="49"/>
        <v>0</v>
      </c>
      <c r="N15" s="201">
        <f t="shared" si="49"/>
        <v>0</v>
      </c>
      <c r="O15" s="201">
        <f t="shared" si="49"/>
        <v>0</v>
      </c>
      <c r="P15" s="201">
        <f t="shared" si="49"/>
        <v>0</v>
      </c>
      <c r="Q15" s="201">
        <f t="shared" si="49"/>
        <v>0</v>
      </c>
      <c r="R15" s="201">
        <f t="shared" si="49"/>
        <v>0</v>
      </c>
      <c r="S15" s="201">
        <f t="shared" si="49"/>
        <v>0</v>
      </c>
      <c r="T15" s="201">
        <f t="shared" si="49"/>
        <v>0</v>
      </c>
      <c r="U15" s="201">
        <f t="shared" si="49"/>
        <v>0</v>
      </c>
      <c r="V15" s="201">
        <f t="shared" si="49"/>
        <v>0</v>
      </c>
      <c r="W15" s="201">
        <f t="shared" si="49"/>
        <v>0</v>
      </c>
      <c r="X15" s="201">
        <f t="shared" si="49"/>
        <v>0</v>
      </c>
      <c r="Y15" s="201">
        <f t="shared" si="49"/>
        <v>0</v>
      </c>
      <c r="Z15" s="201">
        <f t="shared" si="49"/>
        <v>0</v>
      </c>
      <c r="AA15" s="201">
        <f t="shared" si="49"/>
        <v>0</v>
      </c>
      <c r="AB15" s="201">
        <f t="shared" si="49"/>
        <v>0</v>
      </c>
      <c r="AC15" s="201">
        <f t="shared" si="49"/>
        <v>0</v>
      </c>
      <c r="AD15" s="201">
        <f t="shared" si="49"/>
        <v>0</v>
      </c>
      <c r="AE15" s="201">
        <f t="shared" si="49"/>
        <v>0</v>
      </c>
      <c r="AF15" s="201">
        <f t="shared" si="49"/>
        <v>0</v>
      </c>
      <c r="AG15" s="201">
        <f t="shared" si="49"/>
        <v>0</v>
      </c>
      <c r="AH15" s="201">
        <f t="shared" si="49"/>
        <v>0</v>
      </c>
      <c r="AI15" s="201">
        <f t="shared" si="49"/>
        <v>0</v>
      </c>
      <c r="AJ15" s="201">
        <f t="shared" si="49"/>
        <v>0</v>
      </c>
      <c r="AK15" s="201">
        <f t="shared" si="49"/>
        <v>0</v>
      </c>
      <c r="AL15" s="201">
        <f t="shared" si="49"/>
        <v>0</v>
      </c>
      <c r="AM15" s="201">
        <f t="shared" si="49"/>
        <v>0</v>
      </c>
      <c r="AN15" s="201">
        <f t="shared" si="49"/>
        <v>0</v>
      </c>
      <c r="AO15" s="201">
        <f t="shared" si="49"/>
        <v>0</v>
      </c>
      <c r="AP15" s="201">
        <f t="shared" si="49"/>
        <v>0</v>
      </c>
      <c r="AQ15" s="201">
        <f t="shared" si="49"/>
        <v>0</v>
      </c>
      <c r="AR15" s="201">
        <f t="shared" si="49"/>
        <v>0</v>
      </c>
      <c r="AS15" s="201">
        <f t="shared" si="49"/>
        <v>0</v>
      </c>
      <c r="AT15" s="201">
        <f t="shared" si="49"/>
        <v>0</v>
      </c>
      <c r="AU15" s="201">
        <f t="shared" si="49"/>
        <v>0</v>
      </c>
      <c r="AV15" s="201">
        <f t="shared" si="49"/>
        <v>0</v>
      </c>
      <c r="AW15" s="201">
        <f t="shared" si="49"/>
        <v>0</v>
      </c>
      <c r="AX15" s="201">
        <f t="shared" si="49"/>
        <v>0</v>
      </c>
      <c r="AY15" s="201">
        <f t="shared" si="49"/>
        <v>0</v>
      </c>
      <c r="AZ15" s="201">
        <f t="shared" si="49"/>
        <v>0</v>
      </c>
      <c r="BA15" s="201">
        <f t="shared" si="49"/>
        <v>0</v>
      </c>
      <c r="BB15" s="201">
        <f t="shared" si="49"/>
        <v>0</v>
      </c>
      <c r="BC15" s="201">
        <f t="shared" si="49"/>
        <v>0</v>
      </c>
      <c r="BD15" s="201">
        <f t="shared" si="49"/>
        <v>0</v>
      </c>
      <c r="BE15" s="201">
        <f t="shared" si="49"/>
        <v>0</v>
      </c>
      <c r="BF15" s="201">
        <f t="shared" si="49"/>
        <v>0</v>
      </c>
      <c r="BG15" s="201">
        <f t="shared" si="49"/>
        <v>0</v>
      </c>
      <c r="BH15" s="201">
        <f t="shared" si="49"/>
        <v>0</v>
      </c>
      <c r="BI15" s="201">
        <f t="shared" si="49"/>
        <v>0</v>
      </c>
      <c r="BJ15" s="201">
        <f t="shared" si="49"/>
        <v>0</v>
      </c>
      <c r="BK15" s="201">
        <f t="shared" si="49"/>
        <v>0</v>
      </c>
      <c r="BL15" s="201">
        <f t="shared" si="49"/>
        <v>0</v>
      </c>
      <c r="BM15" s="201">
        <f t="shared" si="49"/>
        <v>0</v>
      </c>
      <c r="BN15" s="201">
        <f t="shared" si="49"/>
        <v>0</v>
      </c>
      <c r="BO15" s="201">
        <f t="shared" si="49"/>
        <v>0</v>
      </c>
      <c r="BP15" s="201">
        <f>COUNT(BP5:BP7)</f>
        <v>3</v>
      </c>
      <c r="BQ15" s="201">
        <f>COUNT(BQ5:BQ7)</f>
        <v>3</v>
      </c>
      <c r="BR15" s="201">
        <f t="shared" si="49"/>
        <v>3</v>
      </c>
      <c r="BS15" s="201">
        <f t="shared" si="49"/>
        <v>3</v>
      </c>
      <c r="BT15" s="201">
        <f>COUNT(BT5:BT7)</f>
        <v>3</v>
      </c>
      <c r="BU15" s="201">
        <f t="shared" si="49"/>
        <v>3</v>
      </c>
      <c r="BV15" s="201">
        <f t="shared" si="49"/>
        <v>3</v>
      </c>
      <c r="BW15" s="201">
        <f t="shared" ref="BW15:DH15" si="50">COUNT(BW5:BW7)</f>
        <v>3</v>
      </c>
      <c r="BX15" s="201">
        <f t="shared" si="50"/>
        <v>3</v>
      </c>
      <c r="BY15" s="201">
        <f t="shared" si="50"/>
        <v>3</v>
      </c>
      <c r="BZ15" s="201">
        <f t="shared" si="50"/>
        <v>3</v>
      </c>
      <c r="CA15" s="201">
        <f t="shared" si="50"/>
        <v>3</v>
      </c>
      <c r="CB15" s="201">
        <f t="shared" si="50"/>
        <v>3</v>
      </c>
      <c r="CC15" s="201">
        <f t="shared" si="50"/>
        <v>3</v>
      </c>
      <c r="CD15" s="201">
        <f t="shared" si="50"/>
        <v>3</v>
      </c>
      <c r="CE15" s="201">
        <f t="shared" si="50"/>
        <v>3</v>
      </c>
      <c r="CF15" s="201">
        <f t="shared" si="50"/>
        <v>3</v>
      </c>
      <c r="CG15" s="201">
        <f t="shared" si="50"/>
        <v>3</v>
      </c>
      <c r="CH15" s="201">
        <f t="shared" si="50"/>
        <v>3</v>
      </c>
      <c r="CI15" s="201">
        <f t="shared" si="50"/>
        <v>3</v>
      </c>
      <c r="CJ15" s="201">
        <f t="shared" si="50"/>
        <v>0</v>
      </c>
      <c r="CK15" s="201">
        <f t="shared" si="50"/>
        <v>0</v>
      </c>
      <c r="CL15" s="201">
        <f t="shared" si="50"/>
        <v>0</v>
      </c>
      <c r="CM15" s="201">
        <f t="shared" si="50"/>
        <v>0</v>
      </c>
      <c r="CN15" s="201">
        <f t="shared" si="50"/>
        <v>0</v>
      </c>
      <c r="CO15" s="201">
        <f t="shared" si="50"/>
        <v>0</v>
      </c>
      <c r="CP15" s="201">
        <f t="shared" si="50"/>
        <v>0</v>
      </c>
      <c r="CQ15" s="201">
        <f t="shared" si="50"/>
        <v>0</v>
      </c>
      <c r="CR15" s="201">
        <f t="shared" si="50"/>
        <v>0</v>
      </c>
      <c r="CS15" s="201">
        <f t="shared" si="50"/>
        <v>0</v>
      </c>
      <c r="CT15" s="201">
        <f t="shared" si="50"/>
        <v>0</v>
      </c>
      <c r="CU15" s="201">
        <f t="shared" si="50"/>
        <v>0</v>
      </c>
      <c r="CV15" s="201">
        <f t="shared" si="50"/>
        <v>0</v>
      </c>
      <c r="CW15" s="201">
        <f t="shared" si="50"/>
        <v>0</v>
      </c>
      <c r="CX15" s="201">
        <f t="shared" si="50"/>
        <v>0</v>
      </c>
      <c r="CY15" s="201">
        <f>COUNT(CY5:CY7)</f>
        <v>0</v>
      </c>
      <c r="CZ15" s="201">
        <f t="shared" si="50"/>
        <v>0</v>
      </c>
      <c r="DA15" s="201">
        <f t="shared" si="50"/>
        <v>0</v>
      </c>
      <c r="DB15" s="201">
        <f t="shared" si="50"/>
        <v>0</v>
      </c>
      <c r="DC15" s="201">
        <f t="shared" si="50"/>
        <v>0</v>
      </c>
      <c r="DD15" s="201">
        <f t="shared" si="50"/>
        <v>0</v>
      </c>
      <c r="DE15" s="201">
        <f t="shared" si="50"/>
        <v>0</v>
      </c>
      <c r="DF15" s="201">
        <f t="shared" si="50"/>
        <v>0</v>
      </c>
      <c r="DG15" s="201">
        <f t="shared" si="50"/>
        <v>0</v>
      </c>
      <c r="DH15" s="201">
        <f t="shared" si="50"/>
        <v>0</v>
      </c>
      <c r="DI15" s="201">
        <f>COUNT(DI5:DI7)</f>
        <v>0</v>
      </c>
    </row>
    <row r="16" spans="1:113" ht="15.75" customHeight="1">
      <c r="A16" s="201"/>
      <c r="B16" s="201"/>
      <c r="C16" s="201"/>
      <c r="D16" s="201"/>
      <c r="E16" s="201"/>
      <c r="F16" s="201"/>
      <c r="G16" s="201"/>
      <c r="H16" s="201"/>
      <c r="I16" s="201"/>
      <c r="J16" s="281">
        <f>MAX(J15:K15)</f>
        <v>0</v>
      </c>
      <c r="K16" s="281"/>
      <c r="L16" s="281">
        <f t="shared" ref="L16" si="51">MAX(L15:M15)</f>
        <v>0</v>
      </c>
      <c r="M16" s="281"/>
      <c r="N16" s="281">
        <f>MAX(N15:O15)</f>
        <v>0</v>
      </c>
      <c r="O16" s="281"/>
      <c r="P16" s="281">
        <f t="shared" ref="P16" si="52">MAX(P15:Q15)</f>
        <v>0</v>
      </c>
      <c r="Q16" s="281"/>
      <c r="R16" s="281">
        <f t="shared" ref="R16" si="53">MAX(R15:S15)</f>
        <v>0</v>
      </c>
      <c r="S16" s="281"/>
      <c r="T16" s="281">
        <f t="shared" ref="T16" si="54">MAX(T15:U15)</f>
        <v>0</v>
      </c>
      <c r="U16" s="281"/>
      <c r="V16" s="281">
        <f t="shared" ref="V16" si="55">MAX(V15:W15)</f>
        <v>0</v>
      </c>
      <c r="W16" s="281"/>
      <c r="X16" s="281">
        <f t="shared" ref="X16" si="56">MAX(X15:Y15)</f>
        <v>0</v>
      </c>
      <c r="Y16" s="281"/>
      <c r="Z16" s="281">
        <f t="shared" ref="Z16" si="57">MAX(Z15:AA15)</f>
        <v>0</v>
      </c>
      <c r="AA16" s="281"/>
      <c r="AB16" s="281">
        <f t="shared" ref="AB16" si="58">MAX(AB15:AC15)</f>
        <v>0</v>
      </c>
      <c r="AC16" s="281"/>
      <c r="AD16" s="281">
        <f t="shared" ref="AD16" si="59">MAX(AD15:AE15)</f>
        <v>0</v>
      </c>
      <c r="AE16" s="281"/>
      <c r="AF16" s="281">
        <f t="shared" ref="AF16" si="60">MAX(AF15:AG15)</f>
        <v>0</v>
      </c>
      <c r="AG16" s="281"/>
      <c r="AH16" s="281">
        <f t="shared" ref="AH16" si="61">MAX(AH15:AI15)</f>
        <v>0</v>
      </c>
      <c r="AI16" s="281"/>
      <c r="AJ16" s="281">
        <f t="shared" ref="AJ16" si="62">MAX(AJ15:AK15)</f>
        <v>0</v>
      </c>
      <c r="AK16" s="281"/>
      <c r="AL16" s="281">
        <f t="shared" ref="AL16" si="63">MAX(AL15:AM15)</f>
        <v>0</v>
      </c>
      <c r="AM16" s="281"/>
      <c r="AN16" s="281">
        <f t="shared" ref="AN16" si="64">MAX(AN15:AO15)</f>
        <v>0</v>
      </c>
      <c r="AO16" s="281"/>
      <c r="AP16" s="281">
        <f>MAX(AP15:AQ15)</f>
        <v>0</v>
      </c>
      <c r="AQ16" s="281"/>
      <c r="AR16" s="281">
        <f t="shared" ref="AR16" si="65">MAX(AR15:AS15)</f>
        <v>0</v>
      </c>
      <c r="AS16" s="281"/>
      <c r="AT16" s="281">
        <f t="shared" ref="AT16" si="66">MAX(AT15:AU15)</f>
        <v>0</v>
      </c>
      <c r="AU16" s="281"/>
      <c r="AV16" s="281">
        <f t="shared" ref="AV16" si="67">MAX(AV15:AW15)</f>
        <v>0</v>
      </c>
      <c r="AW16" s="281"/>
      <c r="AX16" s="281">
        <f t="shared" ref="AX16" si="68">MAX(AX15:AY15)</f>
        <v>0</v>
      </c>
      <c r="AY16" s="281"/>
      <c r="AZ16" s="281">
        <f t="shared" ref="AZ16" si="69">MAX(AZ15:BA15)</f>
        <v>0</v>
      </c>
      <c r="BA16" s="281"/>
      <c r="BB16" s="281">
        <f t="shared" ref="BB16" si="70">MAX(BB15:BC15)</f>
        <v>0</v>
      </c>
      <c r="BC16" s="281"/>
      <c r="BD16" s="281">
        <f t="shared" ref="BD16" si="71">MAX(BD15:BE15)</f>
        <v>0</v>
      </c>
      <c r="BE16" s="281"/>
      <c r="BF16" s="281">
        <f t="shared" ref="BF16" si="72">MAX(BF15:BG15)</f>
        <v>0</v>
      </c>
      <c r="BG16" s="281"/>
      <c r="BH16" s="281">
        <f t="shared" ref="BH16" si="73">MAX(BH15:BI15)</f>
        <v>0</v>
      </c>
      <c r="BI16" s="281"/>
      <c r="BJ16" s="281">
        <f t="shared" ref="BJ16" si="74">MAX(BJ15:BK15)</f>
        <v>0</v>
      </c>
      <c r="BK16" s="281"/>
      <c r="BL16" s="281">
        <f t="shared" ref="BL16" si="75">MAX(BL15:BM15)</f>
        <v>0</v>
      </c>
      <c r="BM16" s="281"/>
      <c r="BN16" s="281">
        <f t="shared" ref="BN16" si="76">MAX(BN15:BO15)</f>
        <v>0</v>
      </c>
      <c r="BO16" s="281"/>
      <c r="BP16" s="281">
        <f>MAX(BP15:BQ15)</f>
        <v>3</v>
      </c>
      <c r="BQ16" s="281"/>
      <c r="BR16" s="281">
        <f t="shared" ref="BR16" si="77">MAX(BR15:BS15)</f>
        <v>3</v>
      </c>
      <c r="BS16" s="281"/>
      <c r="BT16" s="281">
        <f t="shared" ref="BT16" si="78">MAX(BT15:BU15)</f>
        <v>3</v>
      </c>
      <c r="BU16" s="281"/>
      <c r="BV16" s="281">
        <f>MAX(BV15:BW15)</f>
        <v>3</v>
      </c>
      <c r="BW16" s="281"/>
      <c r="BX16" s="281">
        <f t="shared" ref="BX16" si="79">MAX(BX15:BY15)</f>
        <v>3</v>
      </c>
      <c r="BY16" s="281"/>
      <c r="BZ16" s="281">
        <f t="shared" ref="BZ16" si="80">MAX(BZ15:CA15)</f>
        <v>3</v>
      </c>
      <c r="CA16" s="281"/>
      <c r="CB16" s="281">
        <f t="shared" ref="CB16" si="81">MAX(CB15:CC15)</f>
        <v>3</v>
      </c>
      <c r="CC16" s="281"/>
      <c r="CD16" s="281">
        <f t="shared" ref="CD16" si="82">MAX(CD15:CE15)</f>
        <v>3</v>
      </c>
      <c r="CE16" s="281"/>
      <c r="CF16" s="281">
        <f t="shared" ref="CF16" si="83">MAX(CF15:CG15)</f>
        <v>3</v>
      </c>
      <c r="CG16" s="281"/>
      <c r="CH16" s="281">
        <f t="shared" ref="CH16" si="84">MAX(CH15:CI15)</f>
        <v>3</v>
      </c>
      <c r="CI16" s="281"/>
      <c r="CJ16" s="281">
        <f t="shared" ref="CJ16" si="85">MAX(CJ15:CK15)</f>
        <v>0</v>
      </c>
      <c r="CK16" s="281"/>
      <c r="CL16" s="281">
        <f t="shared" ref="CL16" si="86">MAX(CL15:CM15)</f>
        <v>0</v>
      </c>
      <c r="CM16" s="281"/>
      <c r="CN16" s="281">
        <f t="shared" ref="CN16" si="87">MAX(CN15:CO15)</f>
        <v>0</v>
      </c>
      <c r="CO16" s="281"/>
      <c r="CP16" s="281">
        <f t="shared" ref="CP16" si="88">MAX(CP15:CQ15)</f>
        <v>0</v>
      </c>
      <c r="CQ16" s="281"/>
      <c r="CR16" s="281">
        <f t="shared" ref="CR16" si="89">MAX(CR15:CS15)</f>
        <v>0</v>
      </c>
      <c r="CS16" s="281"/>
      <c r="CT16" s="281">
        <f t="shared" ref="CT16" si="90">MAX(CT15:CU15)</f>
        <v>0</v>
      </c>
      <c r="CU16" s="281"/>
      <c r="CV16" s="281">
        <f t="shared" ref="CV16" si="91">MAX(CV15:CW15)</f>
        <v>0</v>
      </c>
      <c r="CW16" s="281"/>
      <c r="CX16" s="281">
        <f t="shared" ref="CX16" si="92">MAX(CX15:CY15)</f>
        <v>0</v>
      </c>
      <c r="CY16" s="281"/>
      <c r="CZ16" s="281">
        <f t="shared" ref="CZ16" si="93">MAX(CZ15:DA15)</f>
        <v>0</v>
      </c>
      <c r="DA16" s="281"/>
      <c r="DB16" s="281">
        <f t="shared" ref="DB16" si="94">MAX(DB15:DC15)</f>
        <v>0</v>
      </c>
      <c r="DC16" s="281"/>
      <c r="DD16" s="281">
        <f t="shared" ref="DD16" si="95">MAX(DD15:DE15)</f>
        <v>0</v>
      </c>
      <c r="DE16" s="281"/>
      <c r="DF16" s="281">
        <f t="shared" ref="DF16" si="96">MAX(DF15:DG15)</f>
        <v>0</v>
      </c>
      <c r="DG16" s="281"/>
      <c r="DH16" s="281">
        <f t="shared" ref="DH16" si="97">MAX(DH15:DI15)</f>
        <v>0</v>
      </c>
      <c r="DI16" s="281"/>
    </row>
    <row r="17" spans="1:113" ht="15.75" customHeight="1">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row>
    <row r="18" spans="1:113" ht="15.7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row>
    <row r="19" spans="1:113" ht="15.75" customHeight="1">
      <c r="A19" s="201"/>
      <c r="B19" s="201"/>
      <c r="C19" s="201"/>
      <c r="D19" s="201"/>
      <c r="E19" s="201"/>
      <c r="F19" s="201"/>
      <c r="G19" s="201"/>
      <c r="H19" s="201"/>
      <c r="I19" s="201"/>
      <c r="J19" s="59" t="s">
        <v>674</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row>
    <row r="20" spans="1:113" ht="15.75" customHeight="1">
      <c r="A20" s="201"/>
      <c r="B20" s="201"/>
      <c r="C20" s="201"/>
      <c r="D20" s="201"/>
      <c r="E20" s="201"/>
      <c r="F20" s="201"/>
      <c r="G20" s="201"/>
      <c r="H20" s="201"/>
      <c r="I20" s="201"/>
      <c r="J20" s="280" t="s">
        <v>675</v>
      </c>
      <c r="K20" s="280"/>
      <c r="L20" s="280"/>
      <c r="M20" s="280"/>
      <c r="N20" s="60">
        <v>1</v>
      </c>
      <c r="O20" s="60">
        <v>2</v>
      </c>
      <c r="P20" s="60">
        <v>3</v>
      </c>
      <c r="Q20" s="60">
        <v>4</v>
      </c>
      <c r="R20" s="60">
        <v>5</v>
      </c>
      <c r="S20" s="60">
        <v>6</v>
      </c>
      <c r="T20" s="60">
        <v>7</v>
      </c>
      <c r="U20" s="60">
        <v>8</v>
      </c>
      <c r="V20" s="60">
        <v>9</v>
      </c>
      <c r="W20" s="60">
        <v>10</v>
      </c>
      <c r="X20" s="60">
        <v>11</v>
      </c>
      <c r="Y20" s="60">
        <v>12</v>
      </c>
      <c r="Z20" s="60">
        <v>13</v>
      </c>
      <c r="AA20" s="60">
        <v>14</v>
      </c>
      <c r="AB20" s="60">
        <v>15</v>
      </c>
      <c r="AC20" s="60">
        <v>16</v>
      </c>
      <c r="AD20" s="60">
        <v>17</v>
      </c>
      <c r="AE20" s="60">
        <v>18</v>
      </c>
      <c r="AF20" s="60">
        <v>19</v>
      </c>
      <c r="AG20" s="60">
        <v>20</v>
      </c>
      <c r="AH20" s="60">
        <v>21</v>
      </c>
      <c r="AI20" s="60">
        <v>22</v>
      </c>
      <c r="AJ20" s="60">
        <v>23</v>
      </c>
      <c r="AK20" s="60">
        <v>24</v>
      </c>
      <c r="AL20" s="60">
        <v>25</v>
      </c>
      <c r="AM20" s="60">
        <v>26</v>
      </c>
      <c r="AN20" s="60">
        <v>27</v>
      </c>
      <c r="AO20" s="60">
        <v>28</v>
      </c>
      <c r="AP20" s="60">
        <v>29</v>
      </c>
      <c r="AQ20" s="60">
        <v>30</v>
      </c>
      <c r="AR20" s="60">
        <v>31</v>
      </c>
      <c r="AS20" s="60">
        <v>32</v>
      </c>
      <c r="AT20" s="60">
        <v>33</v>
      </c>
      <c r="AU20" s="60">
        <v>34</v>
      </c>
      <c r="AV20" s="60">
        <v>35</v>
      </c>
      <c r="AW20" s="60">
        <v>36</v>
      </c>
      <c r="AX20" s="60">
        <v>37</v>
      </c>
      <c r="AY20" s="60">
        <v>38</v>
      </c>
      <c r="AZ20" s="60">
        <v>39</v>
      </c>
      <c r="BA20" s="60">
        <v>40</v>
      </c>
      <c r="BB20" s="60">
        <v>41</v>
      </c>
      <c r="BC20" s="60">
        <v>42</v>
      </c>
      <c r="BD20" s="60">
        <v>43</v>
      </c>
      <c r="BE20" s="60">
        <v>44</v>
      </c>
      <c r="BF20" s="60">
        <v>45</v>
      </c>
      <c r="BG20" s="60">
        <v>46</v>
      </c>
      <c r="BH20" s="60">
        <v>47</v>
      </c>
      <c r="BI20" s="60">
        <v>48</v>
      </c>
      <c r="BJ20" s="60">
        <v>49</v>
      </c>
      <c r="BK20" s="60">
        <v>50</v>
      </c>
      <c r="BL20" s="60">
        <v>51</v>
      </c>
      <c r="BM20" s="60">
        <v>52</v>
      </c>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row>
    <row r="21" spans="1:113" ht="15.75" customHeight="1">
      <c r="A21" s="201"/>
      <c r="B21" s="201"/>
      <c r="C21" s="201"/>
      <c r="D21" s="201"/>
      <c r="E21" s="201"/>
      <c r="F21" s="201"/>
      <c r="G21" s="201"/>
      <c r="H21" s="201"/>
      <c r="I21" s="201"/>
      <c r="J21" s="280" t="s">
        <v>676</v>
      </c>
      <c r="K21" s="280"/>
      <c r="L21" s="280"/>
      <c r="M21" s="280"/>
      <c r="N21" s="60">
        <f>J12</f>
        <v>0</v>
      </c>
      <c r="O21" s="60">
        <f>L12</f>
        <v>0</v>
      </c>
      <c r="P21" s="60">
        <f>N12</f>
        <v>0</v>
      </c>
      <c r="Q21" s="60">
        <f>P12</f>
        <v>0</v>
      </c>
      <c r="R21" s="60">
        <f>R12</f>
        <v>0</v>
      </c>
      <c r="S21" s="60">
        <f>T12</f>
        <v>0</v>
      </c>
      <c r="T21" s="60">
        <f>V12</f>
        <v>0</v>
      </c>
      <c r="U21" s="60">
        <f>X12</f>
        <v>0</v>
      </c>
      <c r="V21" s="60">
        <f>Z12</f>
        <v>0</v>
      </c>
      <c r="W21" s="60">
        <f>AB12</f>
        <v>0</v>
      </c>
      <c r="X21" s="60">
        <f>AD12</f>
        <v>0</v>
      </c>
      <c r="Y21" s="60">
        <f>AF12</f>
        <v>0</v>
      </c>
      <c r="Z21" s="60">
        <f>AH12</f>
        <v>0</v>
      </c>
      <c r="AA21" s="60">
        <f>AJ12</f>
        <v>0</v>
      </c>
      <c r="AB21" s="60">
        <f>AL12</f>
        <v>0</v>
      </c>
      <c r="AC21" s="60">
        <f>AN12</f>
        <v>0</v>
      </c>
      <c r="AD21" s="60">
        <f>AP12</f>
        <v>0</v>
      </c>
      <c r="AE21" s="60">
        <f>AR12</f>
        <v>0</v>
      </c>
      <c r="AF21" s="60">
        <f>AT12</f>
        <v>0</v>
      </c>
      <c r="AG21" s="60">
        <f>AV12</f>
        <v>0</v>
      </c>
      <c r="AH21" s="60">
        <f>AX12</f>
        <v>0</v>
      </c>
      <c r="AI21" s="60">
        <f>AZ12</f>
        <v>0</v>
      </c>
      <c r="AJ21" s="60">
        <f>BB12</f>
        <v>0</v>
      </c>
      <c r="AK21" s="60">
        <f>BD12</f>
        <v>0</v>
      </c>
      <c r="AL21" s="60">
        <f>BF12</f>
        <v>0</v>
      </c>
      <c r="AM21" s="60">
        <f>BH12</f>
        <v>0</v>
      </c>
      <c r="AN21" s="60">
        <f>BJ12</f>
        <v>0</v>
      </c>
      <c r="AO21" s="60">
        <f>BL12</f>
        <v>0</v>
      </c>
      <c r="AP21" s="60">
        <f>BN12</f>
        <v>0</v>
      </c>
      <c r="AQ21" s="60">
        <f>BP12</f>
        <v>0</v>
      </c>
      <c r="AR21" s="60">
        <f>BR12</f>
        <v>1</v>
      </c>
      <c r="AS21" s="60">
        <f>BT12</f>
        <v>9</v>
      </c>
      <c r="AT21" s="60">
        <f>BV12</f>
        <v>5</v>
      </c>
      <c r="AU21" s="60">
        <f>BX12</f>
        <v>7</v>
      </c>
      <c r="AV21" s="60">
        <f>BZ12</f>
        <v>1</v>
      </c>
      <c r="AW21" s="60">
        <f>CB12</f>
        <v>12</v>
      </c>
      <c r="AX21" s="60">
        <f>CD12</f>
        <v>29</v>
      </c>
      <c r="AY21" s="60">
        <f>CF12</f>
        <v>0</v>
      </c>
      <c r="AZ21" s="60">
        <f>CH12</f>
        <v>16</v>
      </c>
      <c r="BA21" s="60">
        <f>CJ12</f>
        <v>0</v>
      </c>
      <c r="BB21" s="60">
        <f>CL12</f>
        <v>0</v>
      </c>
      <c r="BC21" s="60">
        <f>CN12</f>
        <v>0</v>
      </c>
      <c r="BD21" s="60">
        <f>CP12</f>
        <v>0</v>
      </c>
      <c r="BE21" s="60">
        <f>CR12</f>
        <v>0</v>
      </c>
      <c r="BF21" s="60">
        <f>CT12</f>
        <v>0</v>
      </c>
      <c r="BG21" s="60">
        <f>CV12</f>
        <v>0</v>
      </c>
      <c r="BH21" s="60">
        <f>CX12</f>
        <v>0</v>
      </c>
      <c r="BI21" s="60">
        <f>CZ12</f>
        <v>0</v>
      </c>
      <c r="BJ21" s="60">
        <f>DB12</f>
        <v>0</v>
      </c>
      <c r="BK21" s="60">
        <f>DD12</f>
        <v>0</v>
      </c>
      <c r="BL21" s="60">
        <f>DF12</f>
        <v>0</v>
      </c>
      <c r="BM21" s="60">
        <f>DH12</f>
        <v>0</v>
      </c>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row>
    <row r="22" spans="1:113" ht="15.75" customHeight="1">
      <c r="A22" s="201"/>
      <c r="B22" s="201"/>
      <c r="C22" s="201"/>
      <c r="D22" s="201"/>
      <c r="E22" s="201"/>
      <c r="F22" s="201"/>
      <c r="G22" s="201"/>
      <c r="H22" s="201"/>
      <c r="I22" s="201"/>
      <c r="J22" s="280" t="s">
        <v>1110</v>
      </c>
      <c r="K22" s="280"/>
      <c r="L22" s="280"/>
      <c r="M22" s="280"/>
      <c r="N22" s="60">
        <f>J16</f>
        <v>0</v>
      </c>
      <c r="O22" s="60">
        <f>L16</f>
        <v>0</v>
      </c>
      <c r="P22" s="60">
        <f>N16</f>
        <v>0</v>
      </c>
      <c r="Q22" s="60">
        <f>P16</f>
        <v>0</v>
      </c>
      <c r="R22" s="60">
        <f>R16</f>
        <v>0</v>
      </c>
      <c r="S22" s="60">
        <f>T16</f>
        <v>0</v>
      </c>
      <c r="T22" s="60">
        <f>V16</f>
        <v>0</v>
      </c>
      <c r="U22" s="60">
        <f>X16</f>
        <v>0</v>
      </c>
      <c r="V22" s="60">
        <f>Z16</f>
        <v>0</v>
      </c>
      <c r="W22" s="60">
        <f>AB16</f>
        <v>0</v>
      </c>
      <c r="X22" s="60">
        <f>AD16</f>
        <v>0</v>
      </c>
      <c r="Y22" s="60">
        <f>AF16</f>
        <v>0</v>
      </c>
      <c r="Z22" s="60">
        <f>AH16</f>
        <v>0</v>
      </c>
      <c r="AA22" s="60">
        <f>AJ16</f>
        <v>0</v>
      </c>
      <c r="AB22" s="60">
        <f>AL16</f>
        <v>0</v>
      </c>
      <c r="AC22" s="60">
        <f>AN16</f>
        <v>0</v>
      </c>
      <c r="AD22" s="60">
        <f>AP16</f>
        <v>0</v>
      </c>
      <c r="AE22" s="60">
        <f>AR16</f>
        <v>0</v>
      </c>
      <c r="AF22" s="60">
        <f>AT16</f>
        <v>0</v>
      </c>
      <c r="AG22" s="60">
        <f>AV16</f>
        <v>0</v>
      </c>
      <c r="AH22" s="60">
        <f>AX16</f>
        <v>0</v>
      </c>
      <c r="AI22" s="60">
        <f>AZ16</f>
        <v>0</v>
      </c>
      <c r="AJ22" s="60">
        <f>BB16</f>
        <v>0</v>
      </c>
      <c r="AK22" s="60">
        <f>BD16</f>
        <v>0</v>
      </c>
      <c r="AL22" s="60">
        <f>BF16</f>
        <v>0</v>
      </c>
      <c r="AM22" s="60">
        <f>BH16</f>
        <v>0</v>
      </c>
      <c r="AN22" s="60">
        <f>BJ16</f>
        <v>0</v>
      </c>
      <c r="AO22" s="60">
        <f>BL16</f>
        <v>0</v>
      </c>
      <c r="AP22" s="60">
        <f>BN16</f>
        <v>0</v>
      </c>
      <c r="AQ22" s="60">
        <f>BP16</f>
        <v>3</v>
      </c>
      <c r="AR22" s="60">
        <f>BR16</f>
        <v>3</v>
      </c>
      <c r="AS22" s="60">
        <f>BT16</f>
        <v>3</v>
      </c>
      <c r="AT22" s="60">
        <f>BV16</f>
        <v>3</v>
      </c>
      <c r="AU22" s="60">
        <f>BX16</f>
        <v>3</v>
      </c>
      <c r="AV22" s="60">
        <f>BZ16</f>
        <v>3</v>
      </c>
      <c r="AW22" s="60">
        <f>CB16</f>
        <v>3</v>
      </c>
      <c r="AX22" s="60">
        <f>CD16</f>
        <v>3</v>
      </c>
      <c r="AY22" s="60">
        <f>CF16</f>
        <v>3</v>
      </c>
      <c r="AZ22" s="60">
        <f>CH16</f>
        <v>3</v>
      </c>
      <c r="BA22" s="60">
        <f>CJ16</f>
        <v>0</v>
      </c>
      <c r="BB22" s="60">
        <f>CL16</f>
        <v>0</v>
      </c>
      <c r="BC22" s="60">
        <f>CN16</f>
        <v>0</v>
      </c>
      <c r="BD22" s="60">
        <f>CP16</f>
        <v>0</v>
      </c>
      <c r="BE22" s="60">
        <f>CR16</f>
        <v>0</v>
      </c>
      <c r="BF22" s="60">
        <f>CT16</f>
        <v>0</v>
      </c>
      <c r="BG22" s="60">
        <f>CV16</f>
        <v>0</v>
      </c>
      <c r="BH22" s="60">
        <f>CX16</f>
        <v>0</v>
      </c>
      <c r="BI22" s="60">
        <f>CZ16</f>
        <v>0</v>
      </c>
      <c r="BJ22" s="60">
        <f>DB16</f>
        <v>0</v>
      </c>
      <c r="BK22" s="60">
        <f>DD16</f>
        <v>0</v>
      </c>
      <c r="BL22" s="60">
        <f>DF16</f>
        <v>0</v>
      </c>
      <c r="BM22" s="60">
        <f>DH16</f>
        <v>0</v>
      </c>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row>
    <row r="23" spans="1:113" ht="15.75" customHeight="1">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row>
    <row r="24" spans="1:113" ht="15.75" customHeight="1">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row>
    <row r="25" spans="1:113" ht="15.75" customHeight="1">
      <c r="A25" s="201"/>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row>
    <row r="26" spans="1:113" ht="15.75" customHeight="1">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row>
    <row r="27" spans="1:113" ht="15.75"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row>
    <row r="28" spans="1:113" ht="15.75" customHeight="1">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row>
    <row r="29" spans="1:113" ht="15.75" customHeight="1">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row>
    <row r="30" spans="1:113" ht="15.75" customHeight="1">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row>
    <row r="31" spans="1:113" ht="15.75" customHeight="1">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row>
    <row r="32" spans="1:113" ht="15.75" customHeight="1">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row>
    <row r="33" spans="1:113" ht="15.75" customHeight="1">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row>
    <row r="34" spans="1:113" ht="15.75" customHeight="1">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1"/>
      <c r="CL34" s="201"/>
      <c r="CM34" s="201"/>
      <c r="CN34" s="201"/>
      <c r="CO34" s="201"/>
      <c r="CP34" s="201"/>
      <c r="CQ34" s="201"/>
      <c r="CR34" s="201"/>
      <c r="CS34" s="201"/>
      <c r="CT34" s="201"/>
      <c r="CU34" s="201"/>
      <c r="CV34" s="201"/>
      <c r="CW34" s="201"/>
      <c r="CX34" s="201"/>
      <c r="CY34" s="201"/>
      <c r="CZ34" s="201"/>
      <c r="DA34" s="201"/>
      <c r="DB34" s="201"/>
      <c r="DC34" s="201"/>
      <c r="DD34" s="201"/>
      <c r="DE34" s="201"/>
      <c r="DF34" s="201"/>
      <c r="DG34" s="201"/>
      <c r="DH34" s="201"/>
      <c r="DI34" s="201"/>
    </row>
    <row r="35" spans="1:113" ht="15.75" customHeight="1">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c r="BY35" s="201"/>
      <c r="BZ35" s="201"/>
      <c r="CA35" s="201"/>
      <c r="CB35" s="201"/>
      <c r="CC35" s="201"/>
      <c r="CD35" s="201"/>
      <c r="CE35" s="201"/>
      <c r="CF35" s="201"/>
      <c r="CG35" s="201"/>
      <c r="CH35" s="201"/>
      <c r="CI35" s="201"/>
      <c r="CJ35" s="201"/>
      <c r="CK35" s="201"/>
      <c r="CL35" s="201"/>
      <c r="CM35" s="201"/>
      <c r="CN35" s="201"/>
      <c r="CO35" s="201"/>
      <c r="CP35" s="201"/>
      <c r="CQ35" s="201"/>
      <c r="CR35" s="201"/>
      <c r="CS35" s="201"/>
      <c r="CT35" s="201"/>
      <c r="CU35" s="201"/>
      <c r="CV35" s="201"/>
      <c r="CW35" s="201"/>
      <c r="CX35" s="201"/>
      <c r="CY35" s="201"/>
      <c r="CZ35" s="201"/>
      <c r="DA35" s="201"/>
      <c r="DB35" s="201"/>
      <c r="DC35" s="201"/>
      <c r="DD35" s="201"/>
      <c r="DE35" s="201"/>
      <c r="DF35" s="201"/>
      <c r="DG35" s="201"/>
      <c r="DH35" s="201"/>
      <c r="DI35" s="201"/>
    </row>
    <row r="36" spans="1:113" ht="15.75" customHeight="1">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1"/>
      <c r="CV36" s="201"/>
      <c r="CW36" s="201"/>
      <c r="CX36" s="201"/>
      <c r="CY36" s="201"/>
      <c r="CZ36" s="201"/>
      <c r="DA36" s="201"/>
      <c r="DB36" s="201"/>
      <c r="DC36" s="201"/>
      <c r="DD36" s="201"/>
      <c r="DE36" s="201"/>
      <c r="DF36" s="201"/>
      <c r="DG36" s="201"/>
      <c r="DH36" s="201"/>
      <c r="DI36" s="201"/>
    </row>
    <row r="37" spans="1:113" ht="15.75" customHeight="1">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row>
    <row r="38" spans="1:113" ht="12.75">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row>
    <row r="39" spans="1:113" ht="12.75">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row>
    <row r="40" spans="1:113" ht="12.75">
      <c r="A40" s="201"/>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row>
    <row r="41" spans="1:113" ht="12.75">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row>
    <row r="42" spans="1:113" ht="12.75">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201"/>
      <c r="CZ42" s="201"/>
      <c r="DA42" s="201"/>
      <c r="DB42" s="201"/>
      <c r="DC42" s="201"/>
      <c r="DD42" s="201"/>
      <c r="DE42" s="201"/>
      <c r="DF42" s="201"/>
      <c r="DG42" s="201"/>
      <c r="DH42" s="201"/>
      <c r="DI42" s="201"/>
    </row>
  </sheetData>
  <mergeCells count="161">
    <mergeCell ref="J22:M22"/>
    <mergeCell ref="DB16:DC16"/>
    <mergeCell ref="DD16:DE16"/>
    <mergeCell ref="DF16:DG16"/>
    <mergeCell ref="DH16:DI16"/>
    <mergeCell ref="J20:M20"/>
    <mergeCell ref="J21:M21"/>
    <mergeCell ref="CP16:CQ16"/>
    <mergeCell ref="CR16:CS16"/>
    <mergeCell ref="CT16:CU16"/>
    <mergeCell ref="CV16:CW16"/>
    <mergeCell ref="CX16:CY16"/>
    <mergeCell ref="CZ16:DA16"/>
    <mergeCell ref="CD16:CE16"/>
    <mergeCell ref="CF16:CG16"/>
    <mergeCell ref="CH16:CI16"/>
    <mergeCell ref="CJ16:CK16"/>
    <mergeCell ref="CL16:CM16"/>
    <mergeCell ref="CN16:CO16"/>
    <mergeCell ref="BR16:BS16"/>
    <mergeCell ref="BT16:BU16"/>
    <mergeCell ref="BV16:BW16"/>
    <mergeCell ref="BX16:BY16"/>
    <mergeCell ref="BZ16:CA16"/>
    <mergeCell ref="CB16:CC16"/>
    <mergeCell ref="BF16:BG16"/>
    <mergeCell ref="BH16:BI16"/>
    <mergeCell ref="BJ16:BK16"/>
    <mergeCell ref="BL16:BM16"/>
    <mergeCell ref="BN16:BO16"/>
    <mergeCell ref="BP16:BQ16"/>
    <mergeCell ref="AT16:AU16"/>
    <mergeCell ref="AV16:AW16"/>
    <mergeCell ref="AX16:AY16"/>
    <mergeCell ref="AZ16:BA16"/>
    <mergeCell ref="BB16:BC16"/>
    <mergeCell ref="BD16:BE16"/>
    <mergeCell ref="AH16:AI16"/>
    <mergeCell ref="AJ16:AK16"/>
    <mergeCell ref="AL16:AM16"/>
    <mergeCell ref="AN16:AO16"/>
    <mergeCell ref="AP16:AQ16"/>
    <mergeCell ref="AR16:AS16"/>
    <mergeCell ref="V16:W16"/>
    <mergeCell ref="X16:Y16"/>
    <mergeCell ref="Z16:AA16"/>
    <mergeCell ref="AB16:AC16"/>
    <mergeCell ref="AD16:AE16"/>
    <mergeCell ref="AF16:AG16"/>
    <mergeCell ref="DB12:DC12"/>
    <mergeCell ref="DD12:DE12"/>
    <mergeCell ref="DF12:DG12"/>
    <mergeCell ref="DH12:DI12"/>
    <mergeCell ref="J16:K16"/>
    <mergeCell ref="L16:M16"/>
    <mergeCell ref="N16:O16"/>
    <mergeCell ref="P16:Q16"/>
    <mergeCell ref="R16:S16"/>
    <mergeCell ref="T16:U16"/>
    <mergeCell ref="CP12:CQ12"/>
    <mergeCell ref="CR12:CS12"/>
    <mergeCell ref="CT12:CU12"/>
    <mergeCell ref="CV12:CW12"/>
    <mergeCell ref="CX12:CY12"/>
    <mergeCell ref="CZ12:DA12"/>
    <mergeCell ref="CD12:CE12"/>
    <mergeCell ref="CF12:CG12"/>
    <mergeCell ref="CH12:CI12"/>
    <mergeCell ref="CJ12:CK12"/>
    <mergeCell ref="CL12:CM12"/>
    <mergeCell ref="CN12:CO12"/>
    <mergeCell ref="BR12:BS12"/>
    <mergeCell ref="BT12:BU12"/>
    <mergeCell ref="BV12:BW12"/>
    <mergeCell ref="BX12:BY12"/>
    <mergeCell ref="BZ12:CA12"/>
    <mergeCell ref="CB12:CC12"/>
    <mergeCell ref="BF12:BG12"/>
    <mergeCell ref="BH12:BI12"/>
    <mergeCell ref="BJ12:BK12"/>
    <mergeCell ref="BL12:BM12"/>
    <mergeCell ref="BN12:BO12"/>
    <mergeCell ref="BP12:BQ12"/>
    <mergeCell ref="AT12:AU12"/>
    <mergeCell ref="AV12:AW12"/>
    <mergeCell ref="AX12:AY12"/>
    <mergeCell ref="AZ12:BA12"/>
    <mergeCell ref="BB12:BC12"/>
    <mergeCell ref="BD12:BE12"/>
    <mergeCell ref="AH12:AI12"/>
    <mergeCell ref="AJ12:AK12"/>
    <mergeCell ref="AL12:AM12"/>
    <mergeCell ref="AN12:AO12"/>
    <mergeCell ref="AP12:AQ12"/>
    <mergeCell ref="AR12:AS12"/>
    <mergeCell ref="V12:W12"/>
    <mergeCell ref="X12:Y12"/>
    <mergeCell ref="Z12:AA12"/>
    <mergeCell ref="AB12:AC12"/>
    <mergeCell ref="AD12:AE12"/>
    <mergeCell ref="AF12:AG12"/>
    <mergeCell ref="J12:K12"/>
    <mergeCell ref="L12:M12"/>
    <mergeCell ref="N12:O12"/>
    <mergeCell ref="P12:Q12"/>
    <mergeCell ref="R12:S12"/>
    <mergeCell ref="T12:U12"/>
    <mergeCell ref="CX3:CY3"/>
    <mergeCell ref="CZ3:DA3"/>
    <mergeCell ref="DB3:DC3"/>
    <mergeCell ref="DD3:DE3"/>
    <mergeCell ref="DF3:DG3"/>
    <mergeCell ref="DH3:DI3"/>
    <mergeCell ref="CL3:CM3"/>
    <mergeCell ref="CN3:CO3"/>
    <mergeCell ref="CP3:CQ3"/>
    <mergeCell ref="CR3:CS3"/>
    <mergeCell ref="CT3:CU3"/>
    <mergeCell ref="CV3:CW3"/>
    <mergeCell ref="BZ3:CA3"/>
    <mergeCell ref="CB3:CC3"/>
    <mergeCell ref="CD3:CE3"/>
    <mergeCell ref="CF3:CG3"/>
    <mergeCell ref="CH3:CI3"/>
    <mergeCell ref="CJ3:CK3"/>
    <mergeCell ref="BN3:BO3"/>
    <mergeCell ref="BP3:BQ3"/>
    <mergeCell ref="BR3:BS3"/>
    <mergeCell ref="BT3:BU3"/>
    <mergeCell ref="BV3:BW3"/>
    <mergeCell ref="BX3:BY3"/>
    <mergeCell ref="BB3:BC3"/>
    <mergeCell ref="BD3:BE3"/>
    <mergeCell ref="BF3:BG3"/>
    <mergeCell ref="BH3:BI3"/>
    <mergeCell ref="BJ3:BK3"/>
    <mergeCell ref="BL3:BM3"/>
    <mergeCell ref="AP3:AQ3"/>
    <mergeCell ref="AR3:AS3"/>
    <mergeCell ref="AT3:AU3"/>
    <mergeCell ref="AV3:AW3"/>
    <mergeCell ref="AX3:AY3"/>
    <mergeCell ref="AZ3:BA3"/>
    <mergeCell ref="AJ3:AK3"/>
    <mergeCell ref="AL3:AM3"/>
    <mergeCell ref="AN3:AO3"/>
    <mergeCell ref="R3:S3"/>
    <mergeCell ref="T3:U3"/>
    <mergeCell ref="V3:W3"/>
    <mergeCell ref="X3:Y3"/>
    <mergeCell ref="Z3:AA3"/>
    <mergeCell ref="AB3:AC3"/>
    <mergeCell ref="J1:L1"/>
    <mergeCell ref="J2:L2"/>
    <mergeCell ref="J3:K3"/>
    <mergeCell ref="L3:M3"/>
    <mergeCell ref="N3:O3"/>
    <mergeCell ref="P3:Q3"/>
    <mergeCell ref="AD3:AE3"/>
    <mergeCell ref="AF3:AG3"/>
    <mergeCell ref="AH3:AI3"/>
  </mergeCells>
  <conditionalFormatting sqref="BN5:DI10 J7:BM10 J23:BM40 BH5:BM6 BN16:DI40 J16:BM18 J11:DI15">
    <cfRule type="cellIs" dxfId="29" priority="2" operator="greaterThan">
      <formula>0</formula>
    </cfRule>
  </conditionalFormatting>
  <conditionalFormatting sqref="J5:BG6">
    <cfRule type="cellIs" dxfId="28" priority="1" operator="greater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7"/>
  <sheetViews>
    <sheetView workbookViewId="0">
      <pane xSplit="9" ySplit="4" topLeftCell="T41" activePane="bottomRight" state="frozen"/>
      <selection pane="topRight" activeCell="J1" sqref="J1"/>
      <selection pane="bottomLeft" activeCell="A5" sqref="A5"/>
      <selection pane="bottomRight" activeCell="P68" sqref="P68"/>
    </sheetView>
  </sheetViews>
  <sheetFormatPr baseColWidth="10" defaultColWidth="14.42578125" defaultRowHeight="15.75" customHeight="1"/>
  <cols>
    <col min="1" max="1" width="7.42578125" style="53" customWidth="1"/>
    <col min="2" max="2" width="4.42578125" style="53" customWidth="1"/>
    <col min="3" max="3" width="6" style="53" customWidth="1"/>
    <col min="4" max="4" width="13.42578125" style="53" customWidth="1"/>
    <col min="5" max="5" width="10.140625" style="53" customWidth="1"/>
    <col min="6" max="6" width="13" style="53" customWidth="1"/>
    <col min="7" max="7" width="9.42578125" style="53" customWidth="1"/>
    <col min="8" max="8" width="18.5703125" style="53" customWidth="1"/>
    <col min="9" max="9" width="8.28515625" style="53" customWidth="1"/>
    <col min="10" max="10" width="7.85546875" style="53" customWidth="1"/>
    <col min="11" max="13" width="5.140625" style="53" customWidth="1"/>
    <col min="14" max="14" width="6.28515625" style="53" customWidth="1"/>
    <col min="15" max="15" width="6.5703125" style="53" customWidth="1"/>
    <col min="16" max="16" width="4.85546875" style="53" customWidth="1"/>
    <col min="17" max="17" width="5.5703125" style="53" customWidth="1"/>
    <col min="18" max="18" width="2.5703125" style="53" customWidth="1"/>
    <col min="19" max="19" width="3" style="53" customWidth="1"/>
    <col min="20" max="21" width="2.5703125" style="53" customWidth="1"/>
    <col min="22" max="113" width="3" style="53" customWidth="1"/>
    <col min="114" max="16384" width="14.42578125" style="53"/>
  </cols>
  <sheetData>
    <row r="1" spans="1:113" ht="15.75" customHeight="1">
      <c r="A1" s="11" t="s">
        <v>0</v>
      </c>
      <c r="B1" s="11" t="s">
        <v>1</v>
      </c>
      <c r="C1" s="11"/>
      <c r="D1" s="11" t="s">
        <v>2</v>
      </c>
      <c r="E1" s="11" t="s">
        <v>4</v>
      </c>
      <c r="F1" s="11" t="s">
        <v>5</v>
      </c>
      <c r="G1" s="11" t="s">
        <v>6</v>
      </c>
      <c r="H1" s="11" t="s">
        <v>7</v>
      </c>
      <c r="I1" s="11"/>
      <c r="J1" s="287" t="s">
        <v>8</v>
      </c>
      <c r="K1" s="285"/>
      <c r="L1" s="285"/>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row>
    <row r="2" spans="1:113" ht="15.75" customHeight="1">
      <c r="A2" s="11" t="s">
        <v>9</v>
      </c>
      <c r="B2" s="11" t="s">
        <v>10</v>
      </c>
      <c r="C2" s="11"/>
      <c r="D2" s="11" t="s">
        <v>11</v>
      </c>
      <c r="E2" s="11" t="s">
        <v>13</v>
      </c>
      <c r="F2" s="11" t="s">
        <v>15</v>
      </c>
      <c r="G2" s="11" t="s">
        <v>16</v>
      </c>
      <c r="H2" s="11" t="s">
        <v>17</v>
      </c>
      <c r="I2" s="11"/>
      <c r="J2" s="287" t="s">
        <v>18</v>
      </c>
      <c r="K2" s="285"/>
      <c r="L2" s="285"/>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row>
    <row r="3" spans="1:113" ht="15.75" customHeight="1">
      <c r="A3" s="54"/>
      <c r="B3" s="54"/>
      <c r="C3" s="54"/>
      <c r="D3" s="54"/>
      <c r="E3" s="54"/>
      <c r="F3" s="54"/>
      <c r="G3" s="54"/>
      <c r="H3" s="54"/>
      <c r="I3" s="54"/>
      <c r="J3" s="281">
        <v>1</v>
      </c>
      <c r="K3" s="292"/>
      <c r="L3" s="281">
        <v>2</v>
      </c>
      <c r="M3" s="292"/>
      <c r="N3" s="281">
        <v>3</v>
      </c>
      <c r="O3" s="292"/>
      <c r="P3" s="281">
        <v>4</v>
      </c>
      <c r="Q3" s="292"/>
      <c r="R3" s="281">
        <v>5</v>
      </c>
      <c r="S3" s="292"/>
      <c r="T3" s="281">
        <v>6</v>
      </c>
      <c r="U3" s="292"/>
      <c r="V3" s="281">
        <v>7</v>
      </c>
      <c r="W3" s="292"/>
      <c r="X3" s="281">
        <v>8</v>
      </c>
      <c r="Y3" s="292"/>
      <c r="Z3" s="281">
        <v>9</v>
      </c>
      <c r="AA3" s="292"/>
      <c r="AB3" s="281">
        <v>10</v>
      </c>
      <c r="AC3" s="292"/>
      <c r="AD3" s="281">
        <v>11</v>
      </c>
      <c r="AE3" s="292"/>
      <c r="AF3" s="281">
        <v>12</v>
      </c>
      <c r="AG3" s="292"/>
      <c r="AH3" s="281">
        <v>13</v>
      </c>
      <c r="AI3" s="292"/>
      <c r="AJ3" s="281">
        <v>14</v>
      </c>
      <c r="AK3" s="292"/>
      <c r="AL3" s="281">
        <v>15</v>
      </c>
      <c r="AM3" s="292"/>
      <c r="AN3" s="281">
        <v>16</v>
      </c>
      <c r="AO3" s="292"/>
      <c r="AP3" s="281">
        <v>17</v>
      </c>
      <c r="AQ3" s="292"/>
      <c r="AR3" s="281">
        <v>18</v>
      </c>
      <c r="AS3" s="292"/>
      <c r="AT3" s="281">
        <v>19</v>
      </c>
      <c r="AU3" s="292"/>
      <c r="AV3" s="281">
        <v>20</v>
      </c>
      <c r="AW3" s="292"/>
      <c r="AX3" s="281">
        <v>21</v>
      </c>
      <c r="AY3" s="292"/>
      <c r="AZ3" s="281">
        <v>22</v>
      </c>
      <c r="BA3" s="292"/>
      <c r="BB3" s="281">
        <v>23</v>
      </c>
      <c r="BC3" s="292"/>
      <c r="BD3" s="281">
        <v>24</v>
      </c>
      <c r="BE3" s="292"/>
      <c r="BF3" s="281">
        <v>25</v>
      </c>
      <c r="BG3" s="292"/>
      <c r="BH3" s="281">
        <v>26</v>
      </c>
      <c r="BI3" s="292"/>
      <c r="BJ3" s="281">
        <v>27</v>
      </c>
      <c r="BK3" s="292"/>
      <c r="BL3" s="281">
        <v>28</v>
      </c>
      <c r="BM3" s="292"/>
      <c r="BN3" s="281">
        <v>29</v>
      </c>
      <c r="BO3" s="292"/>
      <c r="BP3" s="281">
        <v>30</v>
      </c>
      <c r="BQ3" s="292"/>
      <c r="BR3" s="281">
        <v>31</v>
      </c>
      <c r="BS3" s="292"/>
      <c r="BT3" s="281">
        <v>32</v>
      </c>
      <c r="BU3" s="292"/>
      <c r="BV3" s="281">
        <v>33</v>
      </c>
      <c r="BW3" s="292"/>
      <c r="BX3" s="281">
        <v>34</v>
      </c>
      <c r="BY3" s="292"/>
      <c r="BZ3" s="281">
        <v>35</v>
      </c>
      <c r="CA3" s="292"/>
      <c r="CB3" s="281">
        <v>36</v>
      </c>
      <c r="CC3" s="292"/>
      <c r="CD3" s="281">
        <v>37</v>
      </c>
      <c r="CE3" s="292"/>
      <c r="CF3" s="281">
        <v>38</v>
      </c>
      <c r="CG3" s="292"/>
      <c r="CH3" s="281">
        <v>39</v>
      </c>
      <c r="CI3" s="292"/>
      <c r="CJ3" s="281">
        <v>40</v>
      </c>
      <c r="CK3" s="292"/>
      <c r="CL3" s="281">
        <v>41</v>
      </c>
      <c r="CM3" s="292"/>
      <c r="CN3" s="281">
        <v>42</v>
      </c>
      <c r="CO3" s="292"/>
      <c r="CP3" s="281">
        <v>43</v>
      </c>
      <c r="CQ3" s="292"/>
      <c r="CR3" s="281">
        <v>44</v>
      </c>
      <c r="CS3" s="292"/>
      <c r="CT3" s="281">
        <v>45</v>
      </c>
      <c r="CU3" s="292"/>
      <c r="CV3" s="281">
        <v>46</v>
      </c>
      <c r="CW3" s="292"/>
      <c r="CX3" s="281">
        <v>47</v>
      </c>
      <c r="CY3" s="292"/>
      <c r="CZ3" s="281">
        <v>48</v>
      </c>
      <c r="DA3" s="292"/>
      <c r="DB3" s="281">
        <v>49</v>
      </c>
      <c r="DC3" s="292"/>
      <c r="DD3" s="281">
        <v>50</v>
      </c>
      <c r="DE3" s="292"/>
      <c r="DF3" s="281">
        <v>51</v>
      </c>
      <c r="DG3" s="292"/>
      <c r="DH3" s="281">
        <v>52</v>
      </c>
      <c r="DI3" s="292"/>
    </row>
    <row r="4" spans="1:113" ht="15.75" customHeight="1">
      <c r="A4" s="54"/>
      <c r="B4" s="54"/>
      <c r="C4" s="54"/>
      <c r="D4" s="54"/>
      <c r="E4" s="54"/>
      <c r="F4" s="54"/>
      <c r="G4" s="54"/>
      <c r="H4" s="54"/>
      <c r="I4" s="54"/>
      <c r="J4" s="52" t="s">
        <v>19</v>
      </c>
      <c r="K4" s="52" t="s">
        <v>20</v>
      </c>
      <c r="L4" s="52" t="s">
        <v>19</v>
      </c>
      <c r="M4" s="52" t="s">
        <v>20</v>
      </c>
      <c r="N4" s="52" t="s">
        <v>19</v>
      </c>
      <c r="O4" s="52" t="s">
        <v>20</v>
      </c>
      <c r="P4" s="52" t="s">
        <v>19</v>
      </c>
      <c r="Q4" s="52" t="s">
        <v>20</v>
      </c>
      <c r="R4" s="52" t="s">
        <v>19</v>
      </c>
      <c r="S4" s="52" t="s">
        <v>20</v>
      </c>
      <c r="T4" s="52" t="s">
        <v>19</v>
      </c>
      <c r="U4" s="52" t="s">
        <v>20</v>
      </c>
      <c r="V4" s="52" t="s">
        <v>19</v>
      </c>
      <c r="W4" s="52" t="s">
        <v>20</v>
      </c>
      <c r="X4" s="52" t="s">
        <v>19</v>
      </c>
      <c r="Y4" s="52" t="s">
        <v>20</v>
      </c>
      <c r="Z4" s="52" t="s">
        <v>19</v>
      </c>
      <c r="AA4" s="52" t="s">
        <v>20</v>
      </c>
      <c r="AB4" s="52" t="s">
        <v>19</v>
      </c>
      <c r="AC4" s="52" t="s">
        <v>20</v>
      </c>
      <c r="AD4" s="52" t="s">
        <v>19</v>
      </c>
      <c r="AE4" s="52" t="s">
        <v>20</v>
      </c>
      <c r="AF4" s="52" t="s">
        <v>19</v>
      </c>
      <c r="AG4" s="52" t="s">
        <v>20</v>
      </c>
      <c r="AH4" s="52" t="s">
        <v>19</v>
      </c>
      <c r="AI4" s="52" t="s">
        <v>20</v>
      </c>
      <c r="AJ4" s="52" t="s">
        <v>19</v>
      </c>
      <c r="AK4" s="52" t="s">
        <v>20</v>
      </c>
      <c r="AL4" s="52" t="s">
        <v>19</v>
      </c>
      <c r="AM4" s="52" t="s">
        <v>20</v>
      </c>
      <c r="AN4" s="52" t="s">
        <v>19</v>
      </c>
      <c r="AO4" s="52" t="s">
        <v>20</v>
      </c>
      <c r="AP4" s="52" t="s">
        <v>19</v>
      </c>
      <c r="AQ4" s="52" t="s">
        <v>20</v>
      </c>
      <c r="AR4" s="52" t="s">
        <v>19</v>
      </c>
      <c r="AS4" s="52" t="s">
        <v>20</v>
      </c>
      <c r="AT4" s="52" t="s">
        <v>19</v>
      </c>
      <c r="AU4" s="52" t="s">
        <v>20</v>
      </c>
      <c r="AV4" s="52" t="s">
        <v>19</v>
      </c>
      <c r="AW4" s="52" t="s">
        <v>20</v>
      </c>
      <c r="AX4" s="52" t="s">
        <v>19</v>
      </c>
      <c r="AY4" s="52" t="s">
        <v>20</v>
      </c>
      <c r="AZ4" s="52" t="s">
        <v>19</v>
      </c>
      <c r="BA4" s="52" t="s">
        <v>20</v>
      </c>
      <c r="BB4" s="52" t="s">
        <v>19</v>
      </c>
      <c r="BC4" s="52" t="s">
        <v>20</v>
      </c>
      <c r="BD4" s="52" t="s">
        <v>19</v>
      </c>
      <c r="BE4" s="52" t="s">
        <v>20</v>
      </c>
      <c r="BF4" s="52" t="s">
        <v>19</v>
      </c>
      <c r="BG4" s="52" t="s">
        <v>20</v>
      </c>
      <c r="BH4" s="52" t="s">
        <v>19</v>
      </c>
      <c r="BI4" s="52" t="s">
        <v>20</v>
      </c>
      <c r="BJ4" s="52" t="s">
        <v>19</v>
      </c>
      <c r="BK4" s="52" t="s">
        <v>20</v>
      </c>
      <c r="BL4" s="52" t="s">
        <v>19</v>
      </c>
      <c r="BM4" s="52" t="s">
        <v>20</v>
      </c>
      <c r="BN4" s="52" t="s">
        <v>19</v>
      </c>
      <c r="BO4" s="52" t="s">
        <v>20</v>
      </c>
      <c r="BP4" s="52" t="s">
        <v>19</v>
      </c>
      <c r="BQ4" s="52" t="s">
        <v>20</v>
      </c>
      <c r="BR4" s="52" t="s">
        <v>19</v>
      </c>
      <c r="BS4" s="52" t="s">
        <v>20</v>
      </c>
      <c r="BT4" s="52" t="s">
        <v>19</v>
      </c>
      <c r="BU4" s="52" t="s">
        <v>20</v>
      </c>
      <c r="BV4" s="52" t="s">
        <v>19</v>
      </c>
      <c r="BW4" s="52" t="s">
        <v>20</v>
      </c>
      <c r="BX4" s="52" t="s">
        <v>19</v>
      </c>
      <c r="BY4" s="52" t="s">
        <v>20</v>
      </c>
      <c r="BZ4" s="52" t="s">
        <v>19</v>
      </c>
      <c r="CA4" s="52" t="s">
        <v>20</v>
      </c>
      <c r="CB4" s="52" t="s">
        <v>19</v>
      </c>
      <c r="CC4" s="52" t="s">
        <v>20</v>
      </c>
      <c r="CD4" s="52" t="s">
        <v>19</v>
      </c>
      <c r="CE4" s="52" t="s">
        <v>20</v>
      </c>
      <c r="CF4" s="52" t="s">
        <v>19</v>
      </c>
      <c r="CG4" s="52" t="s">
        <v>20</v>
      </c>
      <c r="CH4" s="52" t="s">
        <v>19</v>
      </c>
      <c r="CI4" s="52" t="s">
        <v>20</v>
      </c>
      <c r="CJ4" s="52" t="s">
        <v>19</v>
      </c>
      <c r="CK4" s="52" t="s">
        <v>20</v>
      </c>
      <c r="CL4" s="52" t="s">
        <v>19</v>
      </c>
      <c r="CM4" s="52" t="s">
        <v>20</v>
      </c>
      <c r="CN4" s="52" t="s">
        <v>19</v>
      </c>
      <c r="CO4" s="52" t="s">
        <v>20</v>
      </c>
      <c r="CP4" s="52" t="s">
        <v>19</v>
      </c>
      <c r="CQ4" s="52" t="s">
        <v>20</v>
      </c>
      <c r="CR4" s="52" t="s">
        <v>19</v>
      </c>
      <c r="CS4" s="52" t="s">
        <v>20</v>
      </c>
      <c r="CT4" s="52" t="s">
        <v>19</v>
      </c>
      <c r="CU4" s="52" t="s">
        <v>20</v>
      </c>
      <c r="CV4" s="52" t="s">
        <v>19</v>
      </c>
      <c r="CW4" s="52" t="s">
        <v>20</v>
      </c>
      <c r="CX4" s="52" t="s">
        <v>19</v>
      </c>
      <c r="CY4" s="52" t="s">
        <v>20</v>
      </c>
      <c r="CZ4" s="52" t="s">
        <v>19</v>
      </c>
      <c r="DA4" s="52" t="s">
        <v>20</v>
      </c>
      <c r="DB4" s="52" t="s">
        <v>19</v>
      </c>
      <c r="DC4" s="52" t="s">
        <v>20</v>
      </c>
      <c r="DD4" s="52" t="s">
        <v>19</v>
      </c>
      <c r="DE4" s="52" t="s">
        <v>20</v>
      </c>
      <c r="DF4" s="52" t="s">
        <v>19</v>
      </c>
      <c r="DG4" s="52" t="s">
        <v>20</v>
      </c>
      <c r="DH4" s="52" t="s">
        <v>19</v>
      </c>
      <c r="DI4" s="52" t="s">
        <v>20</v>
      </c>
    </row>
    <row r="5" spans="1:113" ht="15.75" customHeight="1">
      <c r="A5" s="120" t="s">
        <v>324</v>
      </c>
      <c r="B5" s="120">
        <v>1</v>
      </c>
      <c r="C5" s="120" t="s">
        <v>325</v>
      </c>
      <c r="D5" s="120"/>
      <c r="E5" s="120" t="s">
        <v>327</v>
      </c>
      <c r="F5" s="120"/>
      <c r="G5" s="120" t="s">
        <v>81</v>
      </c>
      <c r="H5" s="27">
        <v>0</v>
      </c>
      <c r="I5" s="27"/>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v>0</v>
      </c>
      <c r="BM5" s="120">
        <v>1</v>
      </c>
      <c r="BN5" s="120"/>
      <c r="BO5" s="120"/>
      <c r="BP5" s="120">
        <v>3</v>
      </c>
      <c r="BQ5" s="120">
        <v>5</v>
      </c>
      <c r="BR5" s="275">
        <v>2</v>
      </c>
      <c r="BS5" s="275">
        <v>2</v>
      </c>
      <c r="BT5" s="120">
        <v>4</v>
      </c>
      <c r="BU5" s="120">
        <v>5</v>
      </c>
      <c r="BV5" s="120">
        <v>1</v>
      </c>
      <c r="BW5" s="120">
        <v>3</v>
      </c>
      <c r="BX5" s="120">
        <v>1</v>
      </c>
      <c r="BY5" s="120">
        <v>8</v>
      </c>
      <c r="BZ5" s="120">
        <v>3</v>
      </c>
      <c r="CA5" s="120">
        <v>21</v>
      </c>
      <c r="CB5" s="120">
        <v>6</v>
      </c>
      <c r="CC5" s="120">
        <v>19</v>
      </c>
      <c r="CD5" s="120"/>
      <c r="CE5" s="120"/>
      <c r="CF5" s="120"/>
      <c r="CG5" s="120"/>
      <c r="CH5" s="120">
        <v>57</v>
      </c>
      <c r="CI5" s="120">
        <v>52</v>
      </c>
      <c r="CJ5" s="120">
        <v>21</v>
      </c>
      <c r="CK5" s="120">
        <v>12</v>
      </c>
      <c r="CL5" s="120">
        <v>3</v>
      </c>
      <c r="CM5" s="120">
        <v>8</v>
      </c>
      <c r="CN5" s="120">
        <v>2</v>
      </c>
      <c r="CO5" s="120">
        <v>6</v>
      </c>
      <c r="CP5" s="120">
        <v>0</v>
      </c>
      <c r="CQ5" s="120">
        <v>3</v>
      </c>
      <c r="CR5" s="120"/>
      <c r="CS5" s="120"/>
      <c r="CT5" s="120">
        <v>1</v>
      </c>
      <c r="CU5" s="120">
        <v>3</v>
      </c>
      <c r="CV5" s="120">
        <v>7</v>
      </c>
      <c r="CW5" s="120">
        <v>8</v>
      </c>
      <c r="CX5" s="120">
        <v>2</v>
      </c>
      <c r="CY5" s="120">
        <v>2</v>
      </c>
      <c r="CZ5" s="120">
        <v>0</v>
      </c>
      <c r="DA5" s="120">
        <v>0</v>
      </c>
      <c r="DB5" s="120">
        <v>0</v>
      </c>
      <c r="DC5" s="120">
        <v>0</v>
      </c>
      <c r="DD5" s="120">
        <v>0</v>
      </c>
      <c r="DE5" s="120">
        <v>0</v>
      </c>
      <c r="DF5" s="120"/>
      <c r="DG5" s="120"/>
      <c r="DH5" s="120"/>
      <c r="DI5" s="120"/>
    </row>
    <row r="6" spans="1:113" ht="15.75" customHeight="1">
      <c r="A6" s="120" t="s">
        <v>324</v>
      </c>
      <c r="B6" s="120">
        <v>1</v>
      </c>
      <c r="C6" s="120" t="s">
        <v>328</v>
      </c>
      <c r="D6" s="120" t="s">
        <v>326</v>
      </c>
      <c r="E6" s="120" t="s">
        <v>327</v>
      </c>
      <c r="F6" s="120">
        <v>0</v>
      </c>
      <c r="G6" s="120" t="s">
        <v>329</v>
      </c>
      <c r="H6" s="27">
        <v>0</v>
      </c>
      <c r="I6" s="27"/>
      <c r="J6" s="120">
        <v>4</v>
      </c>
      <c r="K6" s="120">
        <v>8</v>
      </c>
      <c r="L6" s="120"/>
      <c r="M6" s="120"/>
      <c r="N6" s="120">
        <v>0</v>
      </c>
      <c r="O6" s="120">
        <v>1</v>
      </c>
      <c r="P6" s="120">
        <v>0</v>
      </c>
      <c r="Q6" s="120">
        <v>0</v>
      </c>
      <c r="R6" s="120"/>
      <c r="S6" s="120"/>
      <c r="T6" s="120">
        <v>0</v>
      </c>
      <c r="U6" s="120">
        <v>0</v>
      </c>
      <c r="V6" s="120"/>
      <c r="W6" s="120"/>
      <c r="X6" s="120">
        <v>0</v>
      </c>
      <c r="Y6" s="120">
        <v>0</v>
      </c>
      <c r="Z6" s="120"/>
      <c r="AA6" s="120"/>
      <c r="AB6" s="120">
        <v>0</v>
      </c>
      <c r="AC6" s="120">
        <v>0</v>
      </c>
      <c r="AD6" s="120"/>
      <c r="AE6" s="120"/>
      <c r="AF6" s="120">
        <v>0</v>
      </c>
      <c r="AG6" s="120">
        <v>0</v>
      </c>
      <c r="AH6" s="120"/>
      <c r="AI6" s="120"/>
      <c r="AJ6" s="120">
        <v>0</v>
      </c>
      <c r="AK6" s="120">
        <v>0</v>
      </c>
      <c r="AL6" s="120"/>
      <c r="AM6" s="120"/>
      <c r="AN6" s="120">
        <v>0</v>
      </c>
      <c r="AO6" s="120">
        <v>0</v>
      </c>
      <c r="AP6" s="120"/>
      <c r="AQ6" s="120"/>
      <c r="AR6" s="120">
        <v>0</v>
      </c>
      <c r="AS6" s="120">
        <v>0</v>
      </c>
      <c r="AT6" s="120"/>
      <c r="AU6" s="120"/>
      <c r="AV6" s="120">
        <v>0</v>
      </c>
      <c r="AW6" s="120">
        <v>0</v>
      </c>
      <c r="AX6" s="120"/>
      <c r="AY6" s="120"/>
      <c r="AZ6" s="120">
        <v>0</v>
      </c>
      <c r="BA6" s="120">
        <v>0</v>
      </c>
      <c r="BB6" s="120"/>
      <c r="BC6" s="120"/>
      <c r="BD6" s="120">
        <v>0</v>
      </c>
      <c r="BE6" s="120">
        <v>1</v>
      </c>
      <c r="BF6" s="120"/>
      <c r="BG6" s="120"/>
      <c r="BH6" s="120"/>
      <c r="BI6" s="120"/>
      <c r="BJ6" s="120"/>
      <c r="BK6" s="120"/>
      <c r="BL6" s="120">
        <v>0</v>
      </c>
      <c r="BM6" s="120">
        <v>0</v>
      </c>
      <c r="BN6" s="120"/>
      <c r="BO6" s="120"/>
      <c r="BP6" s="120">
        <v>18</v>
      </c>
      <c r="BQ6" s="120">
        <v>0</v>
      </c>
      <c r="BR6" s="275">
        <v>2</v>
      </c>
      <c r="BS6" s="275">
        <v>5</v>
      </c>
      <c r="BT6" s="120">
        <v>7</v>
      </c>
      <c r="BU6" s="120">
        <v>7</v>
      </c>
      <c r="BV6" s="120">
        <v>0</v>
      </c>
      <c r="BW6" s="120">
        <v>8</v>
      </c>
      <c r="BX6" s="120">
        <v>1</v>
      </c>
      <c r="BY6" s="120">
        <v>1</v>
      </c>
      <c r="BZ6" s="120">
        <v>0</v>
      </c>
      <c r="CA6" s="120">
        <v>0</v>
      </c>
      <c r="CB6" s="120">
        <v>0</v>
      </c>
      <c r="CC6" s="120">
        <v>3</v>
      </c>
      <c r="CD6" s="120"/>
      <c r="CE6" s="120"/>
      <c r="CF6" s="120"/>
      <c r="CG6" s="120"/>
      <c r="CH6" s="120">
        <v>5</v>
      </c>
      <c r="CI6" s="120">
        <v>9</v>
      </c>
      <c r="CJ6" s="120">
        <v>4</v>
      </c>
      <c r="CK6" s="120">
        <v>6</v>
      </c>
      <c r="CL6" s="120">
        <v>0</v>
      </c>
      <c r="CM6" s="120">
        <v>1</v>
      </c>
      <c r="CN6" s="120">
        <v>11</v>
      </c>
      <c r="CO6" s="120">
        <v>19</v>
      </c>
      <c r="CP6" s="120">
        <v>2</v>
      </c>
      <c r="CQ6" s="120">
        <v>3</v>
      </c>
      <c r="CR6" s="120"/>
      <c r="CS6" s="120"/>
      <c r="CT6" s="120">
        <v>11</v>
      </c>
      <c r="CU6" s="120">
        <v>7</v>
      </c>
      <c r="CV6" s="120">
        <v>9</v>
      </c>
      <c r="CW6" s="120">
        <v>7</v>
      </c>
      <c r="CX6" s="120">
        <v>5</v>
      </c>
      <c r="CY6" s="120">
        <v>0</v>
      </c>
      <c r="CZ6" s="120">
        <v>0</v>
      </c>
      <c r="DA6" s="120">
        <v>0</v>
      </c>
      <c r="DB6" s="120">
        <v>0</v>
      </c>
      <c r="DC6" s="120">
        <v>0</v>
      </c>
      <c r="DD6" s="120">
        <v>0</v>
      </c>
      <c r="DE6" s="120">
        <v>0</v>
      </c>
      <c r="DF6" s="120"/>
      <c r="DG6" s="120"/>
      <c r="DH6" s="120"/>
      <c r="DI6" s="120"/>
    </row>
    <row r="7" spans="1:113" ht="15.75" customHeight="1">
      <c r="A7" s="120" t="s">
        <v>324</v>
      </c>
      <c r="B7" s="120">
        <v>2</v>
      </c>
      <c r="C7" s="120" t="s">
        <v>325</v>
      </c>
      <c r="D7" s="120" t="s">
        <v>326</v>
      </c>
      <c r="E7" s="120" t="s">
        <v>330</v>
      </c>
      <c r="F7" s="120" t="s">
        <v>331</v>
      </c>
      <c r="G7" s="120" t="s">
        <v>38</v>
      </c>
      <c r="H7" s="27" t="s">
        <v>332</v>
      </c>
      <c r="I7" s="27"/>
      <c r="J7" s="120">
        <v>40</v>
      </c>
      <c r="K7" s="120">
        <v>60</v>
      </c>
      <c r="L7" s="120"/>
      <c r="M7" s="120"/>
      <c r="N7" s="120">
        <v>5</v>
      </c>
      <c r="O7" s="120">
        <v>3</v>
      </c>
      <c r="P7" s="120">
        <v>1</v>
      </c>
      <c r="Q7" s="120">
        <v>1</v>
      </c>
      <c r="R7" s="120"/>
      <c r="S7" s="120"/>
      <c r="T7" s="120">
        <v>0</v>
      </c>
      <c r="U7" s="120">
        <v>0</v>
      </c>
      <c r="V7" s="120"/>
      <c r="W7" s="120"/>
      <c r="X7" s="120">
        <v>0</v>
      </c>
      <c r="Y7" s="120">
        <v>0</v>
      </c>
      <c r="Z7" s="120"/>
      <c r="AA7" s="120"/>
      <c r="AB7" s="120">
        <v>0</v>
      </c>
      <c r="AC7" s="120">
        <v>0</v>
      </c>
      <c r="AD7" s="120"/>
      <c r="AE7" s="120"/>
      <c r="AF7" s="120">
        <v>0</v>
      </c>
      <c r="AG7" s="120">
        <v>0</v>
      </c>
      <c r="AH7" s="120"/>
      <c r="AI7" s="120"/>
      <c r="AJ7" s="120">
        <v>0</v>
      </c>
      <c r="AK7" s="120">
        <v>0</v>
      </c>
      <c r="AL7" s="120"/>
      <c r="AM7" s="120"/>
      <c r="AN7" s="120">
        <v>0</v>
      </c>
      <c r="AO7" s="120">
        <v>0</v>
      </c>
      <c r="AP7" s="120"/>
      <c r="AQ7" s="120"/>
      <c r="AR7" s="120">
        <v>0</v>
      </c>
      <c r="AS7" s="120">
        <v>0</v>
      </c>
      <c r="AT7" s="120"/>
      <c r="AU7" s="120"/>
      <c r="AV7" s="120">
        <v>0</v>
      </c>
      <c r="AW7" s="120">
        <v>0</v>
      </c>
      <c r="AX7" s="120"/>
      <c r="AY7" s="120"/>
      <c r="AZ7" s="120">
        <v>0</v>
      </c>
      <c r="BA7" s="120">
        <v>0</v>
      </c>
      <c r="BB7" s="120">
        <v>0</v>
      </c>
      <c r="BC7" s="120">
        <v>0</v>
      </c>
      <c r="BD7" s="120">
        <v>0</v>
      </c>
      <c r="BE7" s="120">
        <v>0</v>
      </c>
      <c r="BF7" s="120"/>
      <c r="BG7" s="120"/>
      <c r="BH7" s="120"/>
      <c r="BI7" s="120"/>
      <c r="BJ7" s="120"/>
      <c r="BK7" s="120"/>
      <c r="BL7" s="120">
        <v>0</v>
      </c>
      <c r="BM7" s="120">
        <v>1</v>
      </c>
      <c r="BN7" s="120"/>
      <c r="BO7" s="120"/>
      <c r="BP7" s="120">
        <v>2</v>
      </c>
      <c r="BQ7" s="120">
        <v>0</v>
      </c>
      <c r="BR7" s="275">
        <v>0</v>
      </c>
      <c r="BS7" s="275">
        <v>0</v>
      </c>
      <c r="BT7" s="120">
        <v>0</v>
      </c>
      <c r="BU7" s="120">
        <v>2</v>
      </c>
      <c r="BV7" s="120">
        <v>0</v>
      </c>
      <c r="BW7" s="120">
        <v>0</v>
      </c>
      <c r="BX7" s="120">
        <v>2</v>
      </c>
      <c r="BY7" s="120">
        <v>1</v>
      </c>
      <c r="BZ7" s="120">
        <v>11</v>
      </c>
      <c r="CA7" s="120">
        <v>4</v>
      </c>
      <c r="CB7" s="120">
        <v>4</v>
      </c>
      <c r="CC7" s="120">
        <v>5</v>
      </c>
      <c r="CD7" s="120"/>
      <c r="CE7" s="120"/>
      <c r="CF7" s="120"/>
      <c r="CG7" s="120"/>
      <c r="CH7" s="120">
        <v>32</v>
      </c>
      <c r="CI7" s="120">
        <v>34</v>
      </c>
      <c r="CJ7" s="120">
        <v>46</v>
      </c>
      <c r="CK7" s="120">
        <v>63</v>
      </c>
      <c r="CL7" s="120">
        <v>39</v>
      </c>
      <c r="CM7" s="120">
        <v>34</v>
      </c>
      <c r="CN7" s="120">
        <v>20</v>
      </c>
      <c r="CO7" s="120">
        <v>29</v>
      </c>
      <c r="CP7" s="120">
        <v>19</v>
      </c>
      <c r="CQ7" s="120">
        <v>37</v>
      </c>
      <c r="CR7" s="120"/>
      <c r="CS7" s="120"/>
      <c r="CT7" s="120">
        <v>12</v>
      </c>
      <c r="CU7" s="120">
        <v>19</v>
      </c>
      <c r="CV7" s="120">
        <v>40</v>
      </c>
      <c r="CW7" s="120">
        <v>32</v>
      </c>
      <c r="CX7" s="120">
        <v>10</v>
      </c>
      <c r="CY7" s="120">
        <v>16</v>
      </c>
      <c r="CZ7" s="120">
        <v>4</v>
      </c>
      <c r="DA7" s="120">
        <v>9</v>
      </c>
      <c r="DB7" s="120">
        <v>4</v>
      </c>
      <c r="DC7" s="120">
        <v>1</v>
      </c>
      <c r="DD7" s="120">
        <v>0</v>
      </c>
      <c r="DE7" s="120">
        <v>0</v>
      </c>
      <c r="DF7" s="120"/>
      <c r="DG7" s="120"/>
      <c r="DH7" s="120"/>
      <c r="DI7" s="120"/>
    </row>
    <row r="8" spans="1:113" ht="15.75" customHeight="1">
      <c r="A8" s="120" t="s">
        <v>324</v>
      </c>
      <c r="B8" s="120">
        <v>2</v>
      </c>
      <c r="C8" s="120" t="s">
        <v>328</v>
      </c>
      <c r="D8" s="120" t="s">
        <v>326</v>
      </c>
      <c r="E8" s="120" t="s">
        <v>330</v>
      </c>
      <c r="F8" s="120">
        <v>0</v>
      </c>
      <c r="G8" s="120" t="s">
        <v>33</v>
      </c>
      <c r="H8" s="27">
        <v>0</v>
      </c>
      <c r="I8" s="27"/>
      <c r="J8" s="120">
        <v>12</v>
      </c>
      <c r="K8" s="120">
        <v>26</v>
      </c>
      <c r="L8" s="120"/>
      <c r="M8" s="120"/>
      <c r="N8" s="120">
        <v>1</v>
      </c>
      <c r="O8" s="120">
        <v>5</v>
      </c>
      <c r="P8" s="120">
        <v>0</v>
      </c>
      <c r="Q8" s="120">
        <v>0</v>
      </c>
      <c r="R8" s="120"/>
      <c r="S8" s="120"/>
      <c r="T8" s="120">
        <v>0</v>
      </c>
      <c r="U8" s="120">
        <v>0</v>
      </c>
      <c r="V8" s="120"/>
      <c r="W8" s="120"/>
      <c r="X8" s="120">
        <v>0</v>
      </c>
      <c r="Y8" s="120">
        <v>0</v>
      </c>
      <c r="Z8" s="120"/>
      <c r="AA8" s="120"/>
      <c r="AB8" s="120">
        <v>0</v>
      </c>
      <c r="AC8" s="120">
        <v>0</v>
      </c>
      <c r="AD8" s="120"/>
      <c r="AE8" s="120"/>
      <c r="AF8" s="120">
        <v>0</v>
      </c>
      <c r="AG8" s="120">
        <v>0</v>
      </c>
      <c r="AH8" s="120"/>
      <c r="AI8" s="120"/>
      <c r="AJ8" s="120">
        <v>0</v>
      </c>
      <c r="AK8" s="120">
        <v>0</v>
      </c>
      <c r="AL8" s="120"/>
      <c r="AM8" s="120"/>
      <c r="AN8" s="120">
        <v>0</v>
      </c>
      <c r="AO8" s="120">
        <v>0</v>
      </c>
      <c r="AP8" s="120"/>
      <c r="AQ8" s="120"/>
      <c r="AR8" s="120">
        <v>0</v>
      </c>
      <c r="AS8" s="120">
        <v>0</v>
      </c>
      <c r="AT8" s="120"/>
      <c r="AU8" s="120"/>
      <c r="AV8" s="120">
        <v>0</v>
      </c>
      <c r="AW8" s="120">
        <v>0</v>
      </c>
      <c r="AX8" s="120"/>
      <c r="AY8" s="120"/>
      <c r="AZ8" s="120">
        <v>0</v>
      </c>
      <c r="BA8" s="120">
        <v>0</v>
      </c>
      <c r="BB8" s="120">
        <v>0</v>
      </c>
      <c r="BC8" s="120">
        <v>0</v>
      </c>
      <c r="BD8" s="120">
        <v>0</v>
      </c>
      <c r="BE8" s="120">
        <v>0</v>
      </c>
      <c r="BF8" s="120"/>
      <c r="BG8" s="120"/>
      <c r="BH8" s="120"/>
      <c r="BI8" s="120"/>
      <c r="BJ8" s="120"/>
      <c r="BK8" s="120"/>
      <c r="BL8" s="120">
        <v>4</v>
      </c>
      <c r="BM8" s="120">
        <v>7</v>
      </c>
      <c r="BN8" s="120"/>
      <c r="BO8" s="120"/>
      <c r="BP8" s="120">
        <v>8</v>
      </c>
      <c r="BQ8" s="120">
        <v>3</v>
      </c>
      <c r="BR8" s="275">
        <v>0</v>
      </c>
      <c r="BS8" s="275">
        <v>2</v>
      </c>
      <c r="BT8" s="120">
        <v>1</v>
      </c>
      <c r="BU8" s="120">
        <v>6</v>
      </c>
      <c r="BV8" s="120">
        <v>0</v>
      </c>
      <c r="BW8" s="120">
        <v>0</v>
      </c>
      <c r="BX8" s="120">
        <v>3</v>
      </c>
      <c r="BY8" s="120">
        <v>9</v>
      </c>
      <c r="BZ8" s="120">
        <v>19</v>
      </c>
      <c r="CA8" s="120">
        <v>29</v>
      </c>
      <c r="CB8" s="120">
        <v>4</v>
      </c>
      <c r="CC8" s="120">
        <v>21</v>
      </c>
      <c r="CD8" s="120"/>
      <c r="CE8" s="120"/>
      <c r="CF8" s="120"/>
      <c r="CG8" s="120"/>
      <c r="CH8" s="120">
        <v>62</v>
      </c>
      <c r="CI8" s="120">
        <v>56</v>
      </c>
      <c r="CJ8" s="120">
        <v>38</v>
      </c>
      <c r="CK8" s="120">
        <v>41</v>
      </c>
      <c r="CL8" s="120">
        <v>3</v>
      </c>
      <c r="CM8" s="120">
        <v>3</v>
      </c>
      <c r="CN8" s="120">
        <v>5</v>
      </c>
      <c r="CO8" s="120">
        <v>9</v>
      </c>
      <c r="CP8" s="120">
        <v>4</v>
      </c>
      <c r="CQ8" s="120">
        <v>1</v>
      </c>
      <c r="CR8" s="120"/>
      <c r="CS8" s="120"/>
      <c r="CT8" s="120">
        <v>1</v>
      </c>
      <c r="CU8" s="120">
        <v>0</v>
      </c>
      <c r="CV8" s="120">
        <v>8</v>
      </c>
      <c r="CW8" s="120">
        <v>9</v>
      </c>
      <c r="CX8" s="120">
        <v>5</v>
      </c>
      <c r="CY8" s="120">
        <v>12</v>
      </c>
      <c r="CZ8" s="120">
        <v>1</v>
      </c>
      <c r="DA8" s="120">
        <v>5</v>
      </c>
      <c r="DB8" s="120">
        <v>2</v>
      </c>
      <c r="DC8" s="120">
        <v>1</v>
      </c>
      <c r="DD8" s="120">
        <v>0</v>
      </c>
      <c r="DE8" s="120">
        <v>0</v>
      </c>
      <c r="DF8" s="120"/>
      <c r="DG8" s="120"/>
      <c r="DH8" s="120"/>
      <c r="DI8" s="120"/>
    </row>
    <row r="9" spans="1:113" ht="15.75" customHeight="1">
      <c r="A9" s="120" t="s">
        <v>324</v>
      </c>
      <c r="B9" s="120">
        <v>3</v>
      </c>
      <c r="C9" s="120" t="s">
        <v>325</v>
      </c>
      <c r="D9" s="120" t="s">
        <v>326</v>
      </c>
      <c r="E9" s="120" t="s">
        <v>333</v>
      </c>
      <c r="F9" s="120" t="s">
        <v>334</v>
      </c>
      <c r="G9" s="120" t="s">
        <v>81</v>
      </c>
      <c r="H9" s="27" t="s">
        <v>335</v>
      </c>
      <c r="I9" s="27"/>
      <c r="J9" s="120">
        <v>3</v>
      </c>
      <c r="K9" s="120">
        <v>17</v>
      </c>
      <c r="L9" s="120"/>
      <c r="M9" s="120"/>
      <c r="N9" s="120">
        <v>1</v>
      </c>
      <c r="O9" s="120">
        <v>0</v>
      </c>
      <c r="P9" s="120">
        <v>0</v>
      </c>
      <c r="Q9" s="120">
        <v>0</v>
      </c>
      <c r="R9" s="120"/>
      <c r="S9" s="120"/>
      <c r="T9" s="120">
        <v>0</v>
      </c>
      <c r="U9" s="120">
        <v>0</v>
      </c>
      <c r="V9" s="120"/>
      <c r="W9" s="120"/>
      <c r="X9" s="120">
        <v>0</v>
      </c>
      <c r="Y9" s="120">
        <v>0</v>
      </c>
      <c r="Z9" s="120"/>
      <c r="AA9" s="120"/>
      <c r="AB9" s="120">
        <v>0</v>
      </c>
      <c r="AC9" s="120">
        <v>0</v>
      </c>
      <c r="AD9" s="120"/>
      <c r="AE9" s="120"/>
      <c r="AF9" s="120">
        <v>0</v>
      </c>
      <c r="AG9" s="120">
        <v>0</v>
      </c>
      <c r="AH9" s="120"/>
      <c r="AI9" s="120"/>
      <c r="AJ9" s="120">
        <v>0</v>
      </c>
      <c r="AK9" s="120">
        <v>0</v>
      </c>
      <c r="AL9" s="120"/>
      <c r="AM9" s="120"/>
      <c r="AN9" s="120">
        <v>0</v>
      </c>
      <c r="AO9" s="120">
        <v>0</v>
      </c>
      <c r="AP9" s="120"/>
      <c r="AQ9" s="120"/>
      <c r="AR9" s="120">
        <v>0</v>
      </c>
      <c r="AS9" s="120">
        <v>0</v>
      </c>
      <c r="AT9" s="120"/>
      <c r="AU9" s="120"/>
      <c r="AV9" s="120">
        <v>0</v>
      </c>
      <c r="AW9" s="120">
        <v>0</v>
      </c>
      <c r="AX9" s="120"/>
      <c r="AY9" s="120"/>
      <c r="AZ9" s="120">
        <v>0</v>
      </c>
      <c r="BA9" s="120">
        <v>0</v>
      </c>
      <c r="BB9" s="120">
        <v>0</v>
      </c>
      <c r="BC9" s="120">
        <v>0</v>
      </c>
      <c r="BD9" s="120">
        <v>0</v>
      </c>
      <c r="BE9" s="120">
        <v>2</v>
      </c>
      <c r="BF9" s="120"/>
      <c r="BG9" s="120"/>
      <c r="BH9" s="120"/>
      <c r="BI9" s="120"/>
      <c r="BJ9" s="120"/>
      <c r="BK9" s="120"/>
      <c r="BL9" s="120">
        <v>1</v>
      </c>
      <c r="BM9" s="120">
        <v>1</v>
      </c>
      <c r="BN9" s="120"/>
      <c r="BO9" s="120"/>
      <c r="BP9" s="120">
        <v>2</v>
      </c>
      <c r="BQ9" s="120">
        <v>2</v>
      </c>
      <c r="BR9" s="275">
        <v>0</v>
      </c>
      <c r="BS9" s="275">
        <v>1</v>
      </c>
      <c r="BT9" s="120">
        <v>3</v>
      </c>
      <c r="BU9" s="120">
        <v>4</v>
      </c>
      <c r="BV9" s="120">
        <v>2</v>
      </c>
      <c r="BW9" s="120">
        <v>3</v>
      </c>
      <c r="BX9" s="120">
        <v>1</v>
      </c>
      <c r="BY9" s="120">
        <v>1</v>
      </c>
      <c r="BZ9" s="120">
        <v>6</v>
      </c>
      <c r="CA9" s="120">
        <v>14</v>
      </c>
      <c r="CB9" s="120">
        <v>5</v>
      </c>
      <c r="CC9" s="120">
        <v>11</v>
      </c>
      <c r="CD9" s="120"/>
      <c r="CE9" s="120"/>
      <c r="CF9" s="120"/>
      <c r="CG9" s="120"/>
      <c r="CH9" s="120">
        <v>25</v>
      </c>
      <c r="CI9" s="120">
        <v>26</v>
      </c>
      <c r="CJ9" s="120">
        <v>19</v>
      </c>
      <c r="CK9" s="120">
        <v>25</v>
      </c>
      <c r="CL9" s="120">
        <v>16</v>
      </c>
      <c r="CM9" s="120">
        <v>29</v>
      </c>
      <c r="CN9" s="120"/>
      <c r="CO9" s="120"/>
      <c r="CP9" s="120">
        <v>3</v>
      </c>
      <c r="CQ9" s="120">
        <v>2</v>
      </c>
      <c r="CR9" s="120"/>
      <c r="CS9" s="120"/>
      <c r="CT9" s="120">
        <v>22</v>
      </c>
      <c r="CU9" s="120">
        <v>9</v>
      </c>
      <c r="CV9" s="120">
        <v>7</v>
      </c>
      <c r="CW9" s="120">
        <v>6</v>
      </c>
      <c r="CX9" s="120">
        <v>3</v>
      </c>
      <c r="CY9" s="120">
        <v>11</v>
      </c>
      <c r="CZ9" s="120">
        <v>1</v>
      </c>
      <c r="DA9" s="120">
        <v>4</v>
      </c>
      <c r="DB9" s="120">
        <v>0</v>
      </c>
      <c r="DC9" s="120">
        <v>1</v>
      </c>
      <c r="DD9" s="120">
        <v>0</v>
      </c>
      <c r="DE9" s="120">
        <v>0</v>
      </c>
      <c r="DF9" s="120"/>
      <c r="DG9" s="120"/>
      <c r="DH9" s="120"/>
      <c r="DI9" s="120"/>
    </row>
    <row r="10" spans="1:113" ht="15.75" customHeight="1">
      <c r="A10" s="120" t="s">
        <v>324</v>
      </c>
      <c r="B10" s="275">
        <v>3</v>
      </c>
      <c r="C10" s="275" t="s">
        <v>328</v>
      </c>
      <c r="D10" s="120" t="s">
        <v>326</v>
      </c>
      <c r="E10" s="120" t="s">
        <v>333</v>
      </c>
      <c r="F10" s="120" t="s">
        <v>336</v>
      </c>
      <c r="G10" s="120" t="s">
        <v>102</v>
      </c>
      <c r="H10" s="27" t="s">
        <v>337</v>
      </c>
      <c r="I10" s="54"/>
      <c r="J10" s="275">
        <v>26</v>
      </c>
      <c r="K10" s="275">
        <v>34</v>
      </c>
      <c r="L10" s="120"/>
      <c r="M10" s="120"/>
      <c r="N10" s="120">
        <v>1</v>
      </c>
      <c r="O10" s="120">
        <v>0</v>
      </c>
      <c r="P10" s="120">
        <v>0</v>
      </c>
      <c r="Q10" s="120">
        <v>0</v>
      </c>
      <c r="R10" s="120"/>
      <c r="S10" s="120"/>
      <c r="T10" s="120">
        <v>0</v>
      </c>
      <c r="U10" s="120">
        <v>0</v>
      </c>
      <c r="V10" s="120"/>
      <c r="W10" s="120"/>
      <c r="X10" s="120">
        <v>0</v>
      </c>
      <c r="Y10" s="120">
        <v>0</v>
      </c>
      <c r="Z10" s="120"/>
      <c r="AA10" s="120"/>
      <c r="AB10" s="120">
        <v>0</v>
      </c>
      <c r="AC10" s="120">
        <v>0</v>
      </c>
      <c r="AD10" s="120"/>
      <c r="AE10" s="120"/>
      <c r="AF10" s="120">
        <v>0</v>
      </c>
      <c r="AG10" s="120">
        <v>0</v>
      </c>
      <c r="AH10" s="120"/>
      <c r="AI10" s="120"/>
      <c r="AJ10" s="120">
        <v>0</v>
      </c>
      <c r="AK10" s="120">
        <v>0</v>
      </c>
      <c r="AL10" s="120"/>
      <c r="AM10" s="120"/>
      <c r="AN10" s="120">
        <v>0</v>
      </c>
      <c r="AO10" s="120">
        <v>0</v>
      </c>
      <c r="AP10" s="120"/>
      <c r="AQ10" s="120"/>
      <c r="AR10" s="120">
        <v>0</v>
      </c>
      <c r="AS10" s="120">
        <v>0</v>
      </c>
      <c r="AT10" s="120"/>
      <c r="AU10" s="120"/>
      <c r="AV10" s="120">
        <v>0</v>
      </c>
      <c r="AW10" s="120">
        <v>0</v>
      </c>
      <c r="AX10" s="120"/>
      <c r="AY10" s="120"/>
      <c r="AZ10" s="120">
        <v>0</v>
      </c>
      <c r="BA10" s="120">
        <v>0</v>
      </c>
      <c r="BB10" s="120">
        <v>0</v>
      </c>
      <c r="BC10" s="120">
        <v>0</v>
      </c>
      <c r="BD10" s="120">
        <v>1</v>
      </c>
      <c r="BE10" s="120">
        <v>0</v>
      </c>
      <c r="BF10" s="120"/>
      <c r="BG10" s="120"/>
      <c r="BH10" s="120"/>
      <c r="BI10" s="120"/>
      <c r="BJ10" s="120"/>
      <c r="BK10" s="120"/>
      <c r="BL10" s="120">
        <v>0</v>
      </c>
      <c r="BM10" s="120">
        <v>0</v>
      </c>
      <c r="BN10" s="120"/>
      <c r="BO10" s="120"/>
      <c r="BP10" s="120">
        <v>0</v>
      </c>
      <c r="BQ10" s="120">
        <v>1</v>
      </c>
      <c r="BR10" s="275">
        <v>0</v>
      </c>
      <c r="BS10" s="275">
        <v>0</v>
      </c>
      <c r="BT10" s="120">
        <v>0</v>
      </c>
      <c r="BU10" s="120">
        <v>1</v>
      </c>
      <c r="BV10" s="120">
        <v>2</v>
      </c>
      <c r="BW10" s="120">
        <v>1</v>
      </c>
      <c r="BX10" s="120">
        <v>2</v>
      </c>
      <c r="BY10" s="120">
        <v>3</v>
      </c>
      <c r="BZ10" s="120">
        <v>0</v>
      </c>
      <c r="CA10" s="120">
        <v>0</v>
      </c>
      <c r="CB10" s="120">
        <v>1</v>
      </c>
      <c r="CC10" s="120">
        <v>5</v>
      </c>
      <c r="CD10" s="120"/>
      <c r="CE10" s="120"/>
      <c r="CF10" s="120"/>
      <c r="CG10" s="120"/>
      <c r="CH10" s="120">
        <v>14</v>
      </c>
      <c r="CI10" s="120">
        <v>19</v>
      </c>
      <c r="CJ10" s="120">
        <v>16</v>
      </c>
      <c r="CK10" s="120">
        <v>18</v>
      </c>
      <c r="CL10" s="120">
        <v>6</v>
      </c>
      <c r="CM10" s="120">
        <v>11</v>
      </c>
      <c r="CN10" s="120"/>
      <c r="CO10" s="120"/>
      <c r="CP10" s="120">
        <v>8</v>
      </c>
      <c r="CQ10" s="120">
        <v>10</v>
      </c>
      <c r="CR10" s="120"/>
      <c r="CS10" s="120"/>
      <c r="CT10" s="120">
        <v>39</v>
      </c>
      <c r="CU10" s="120">
        <v>32</v>
      </c>
      <c r="CV10" s="120">
        <v>15</v>
      </c>
      <c r="CW10" s="120">
        <v>31</v>
      </c>
      <c r="CX10" s="120">
        <v>21</v>
      </c>
      <c r="CY10" s="120">
        <v>29</v>
      </c>
      <c r="CZ10" s="120">
        <v>5</v>
      </c>
      <c r="DA10" s="120">
        <v>7</v>
      </c>
      <c r="DB10" s="120">
        <v>1</v>
      </c>
      <c r="DC10" s="120">
        <v>8</v>
      </c>
      <c r="DD10" s="120">
        <v>0</v>
      </c>
      <c r="DE10" s="120">
        <v>0</v>
      </c>
      <c r="DF10" s="120"/>
      <c r="DG10" s="120"/>
      <c r="DH10" s="120"/>
      <c r="DI10" s="120"/>
    </row>
    <row r="11" spans="1:113" ht="15.75" customHeight="1">
      <c r="A11" s="120" t="s">
        <v>324</v>
      </c>
      <c r="B11" s="120">
        <v>3</v>
      </c>
      <c r="C11" s="120" t="s">
        <v>338</v>
      </c>
      <c r="D11" s="120" t="s">
        <v>326</v>
      </c>
      <c r="E11" s="120" t="s">
        <v>333</v>
      </c>
      <c r="F11" s="120" t="s">
        <v>339</v>
      </c>
      <c r="G11" s="120" t="s">
        <v>63</v>
      </c>
      <c r="H11" s="27" t="s">
        <v>340</v>
      </c>
      <c r="I11" s="27"/>
      <c r="J11" s="120">
        <v>6</v>
      </c>
      <c r="K11" s="120">
        <v>12</v>
      </c>
      <c r="L11" s="120"/>
      <c r="M11" s="120"/>
      <c r="N11" s="120">
        <v>0</v>
      </c>
      <c r="O11" s="120">
        <v>5</v>
      </c>
      <c r="P11" s="120">
        <v>0</v>
      </c>
      <c r="Q11" s="120">
        <v>0</v>
      </c>
      <c r="R11" s="120"/>
      <c r="S11" s="120"/>
      <c r="T11" s="120">
        <v>0</v>
      </c>
      <c r="U11" s="120">
        <v>0</v>
      </c>
      <c r="V11" s="120"/>
      <c r="W11" s="120"/>
      <c r="X11" s="120">
        <v>0</v>
      </c>
      <c r="Y11" s="120">
        <v>0</v>
      </c>
      <c r="Z11" s="120"/>
      <c r="AA11" s="120"/>
      <c r="AB11" s="120">
        <v>0</v>
      </c>
      <c r="AC11" s="120">
        <v>0</v>
      </c>
      <c r="AD11" s="120"/>
      <c r="AE11" s="120"/>
      <c r="AF11" s="120">
        <v>0</v>
      </c>
      <c r="AG11" s="120">
        <v>0</v>
      </c>
      <c r="AH11" s="120"/>
      <c r="AI11" s="120"/>
      <c r="AJ11" s="120">
        <v>0</v>
      </c>
      <c r="AK11" s="120">
        <v>0</v>
      </c>
      <c r="AL11" s="120"/>
      <c r="AM11" s="120"/>
      <c r="AN11" s="120">
        <v>0</v>
      </c>
      <c r="AO11" s="120">
        <v>0</v>
      </c>
      <c r="AP11" s="120"/>
      <c r="AQ11" s="120"/>
      <c r="AR11" s="120">
        <v>0</v>
      </c>
      <c r="AS11" s="120">
        <v>0</v>
      </c>
      <c r="AT11" s="120"/>
      <c r="AU11" s="120"/>
      <c r="AV11" s="120">
        <v>0</v>
      </c>
      <c r="AW11" s="120">
        <v>0</v>
      </c>
      <c r="AX11" s="120"/>
      <c r="AY11" s="120"/>
      <c r="AZ11" s="120">
        <v>0</v>
      </c>
      <c r="BA11" s="120">
        <v>0</v>
      </c>
      <c r="BB11" s="120">
        <v>0</v>
      </c>
      <c r="BC11" s="120">
        <v>0</v>
      </c>
      <c r="BD11" s="120">
        <v>0</v>
      </c>
      <c r="BE11" s="120">
        <v>0</v>
      </c>
      <c r="BF11" s="120"/>
      <c r="BG11" s="120"/>
      <c r="BH11" s="120"/>
      <c r="BI11" s="120"/>
      <c r="BJ11" s="120"/>
      <c r="BK11" s="120"/>
      <c r="BL11" s="120">
        <v>0</v>
      </c>
      <c r="BM11" s="120">
        <v>0</v>
      </c>
      <c r="BN11" s="120"/>
      <c r="BO11" s="120"/>
      <c r="BP11" s="120">
        <v>0</v>
      </c>
      <c r="BQ11" s="120">
        <v>1</v>
      </c>
      <c r="BR11" s="275">
        <v>0</v>
      </c>
      <c r="BS11" s="275">
        <v>0</v>
      </c>
      <c r="BT11" s="120">
        <v>0</v>
      </c>
      <c r="BU11" s="120">
        <v>2</v>
      </c>
      <c r="BV11" s="120">
        <v>8</v>
      </c>
      <c r="BW11" s="120">
        <v>15</v>
      </c>
      <c r="BX11" s="120">
        <v>3</v>
      </c>
      <c r="BY11" s="120">
        <v>6</v>
      </c>
      <c r="BZ11" s="120">
        <v>2</v>
      </c>
      <c r="CA11" s="120">
        <v>8</v>
      </c>
      <c r="CB11" s="120">
        <v>5</v>
      </c>
      <c r="CC11" s="120">
        <v>21</v>
      </c>
      <c r="CD11" s="120"/>
      <c r="CE11" s="120"/>
      <c r="CF11" s="120"/>
      <c r="CG11" s="120"/>
      <c r="CH11" s="120">
        <v>1</v>
      </c>
      <c r="CI11" s="120">
        <v>8</v>
      </c>
      <c r="CJ11" s="120">
        <v>4</v>
      </c>
      <c r="CK11" s="120">
        <v>5</v>
      </c>
      <c r="CL11" s="120">
        <v>2</v>
      </c>
      <c r="CM11" s="120">
        <v>6</v>
      </c>
      <c r="CN11" s="120">
        <v>2</v>
      </c>
      <c r="CO11" s="120">
        <v>4</v>
      </c>
      <c r="CP11" s="120">
        <v>0</v>
      </c>
      <c r="CQ11" s="120">
        <v>0</v>
      </c>
      <c r="CR11" s="120"/>
      <c r="CS11" s="120"/>
      <c r="CT11" s="120">
        <v>4</v>
      </c>
      <c r="CU11" s="120">
        <v>15</v>
      </c>
      <c r="CV11" s="120"/>
      <c r="CW11" s="120"/>
      <c r="CX11" s="120"/>
      <c r="CY11" s="120"/>
      <c r="CZ11" s="120">
        <v>10</v>
      </c>
      <c r="DA11" s="120">
        <v>13</v>
      </c>
      <c r="DB11" s="120">
        <v>0</v>
      </c>
      <c r="DC11" s="120">
        <v>1</v>
      </c>
      <c r="DD11" s="120">
        <v>0</v>
      </c>
      <c r="DE11" s="120">
        <v>0</v>
      </c>
      <c r="DF11" s="120"/>
      <c r="DG11" s="120"/>
      <c r="DH11" s="120"/>
      <c r="DI11" s="120"/>
    </row>
    <row r="12" spans="1:113" ht="15.75" customHeight="1">
      <c r="A12" s="120" t="s">
        <v>324</v>
      </c>
      <c r="B12" s="120">
        <v>4</v>
      </c>
      <c r="C12" s="120" t="s">
        <v>325</v>
      </c>
      <c r="D12" s="120" t="s">
        <v>326</v>
      </c>
      <c r="E12" s="120" t="s">
        <v>341</v>
      </c>
      <c r="F12" s="120" t="s">
        <v>342</v>
      </c>
      <c r="G12" s="120" t="s">
        <v>157</v>
      </c>
      <c r="H12" s="27" t="s">
        <v>343</v>
      </c>
      <c r="I12" s="27"/>
      <c r="J12" s="120">
        <v>17</v>
      </c>
      <c r="K12" s="120">
        <v>41</v>
      </c>
      <c r="L12" s="120"/>
      <c r="M12" s="120"/>
      <c r="N12" s="120">
        <v>4</v>
      </c>
      <c r="O12" s="120">
        <v>2</v>
      </c>
      <c r="P12" s="120">
        <v>0</v>
      </c>
      <c r="Q12" s="120">
        <v>0</v>
      </c>
      <c r="R12" s="120"/>
      <c r="S12" s="120"/>
      <c r="T12" s="120">
        <v>0</v>
      </c>
      <c r="U12" s="120">
        <v>0</v>
      </c>
      <c r="V12" s="120"/>
      <c r="W12" s="120"/>
      <c r="X12" s="120">
        <v>0</v>
      </c>
      <c r="Y12" s="120">
        <v>0</v>
      </c>
      <c r="Z12" s="120"/>
      <c r="AA12" s="120"/>
      <c r="AB12" s="120">
        <v>0</v>
      </c>
      <c r="AC12" s="120">
        <v>0</v>
      </c>
      <c r="AD12" s="120"/>
      <c r="AE12" s="120"/>
      <c r="AF12" s="120">
        <v>0</v>
      </c>
      <c r="AG12" s="120">
        <v>1</v>
      </c>
      <c r="AH12" s="120"/>
      <c r="AI12" s="120"/>
      <c r="AJ12" s="120">
        <v>0</v>
      </c>
      <c r="AK12" s="120">
        <v>0</v>
      </c>
      <c r="AL12" s="120"/>
      <c r="AM12" s="120"/>
      <c r="AN12" s="120">
        <v>0</v>
      </c>
      <c r="AO12" s="120">
        <v>0</v>
      </c>
      <c r="AP12" s="120"/>
      <c r="AQ12" s="120"/>
      <c r="AR12" s="120">
        <v>0</v>
      </c>
      <c r="AS12" s="120">
        <v>1</v>
      </c>
      <c r="AT12" s="120"/>
      <c r="AU12" s="120"/>
      <c r="AV12" s="120">
        <v>0</v>
      </c>
      <c r="AW12" s="120">
        <v>0</v>
      </c>
      <c r="AX12" s="120"/>
      <c r="AY12" s="120"/>
      <c r="AZ12" s="120">
        <v>0</v>
      </c>
      <c r="BA12" s="120">
        <v>0</v>
      </c>
      <c r="BB12" s="120">
        <v>0</v>
      </c>
      <c r="BC12" s="120">
        <v>0</v>
      </c>
      <c r="BD12" s="120">
        <v>0</v>
      </c>
      <c r="BE12" s="120">
        <v>0</v>
      </c>
      <c r="BF12" s="120"/>
      <c r="BG12" s="120"/>
      <c r="BH12" s="120"/>
      <c r="BI12" s="120"/>
      <c r="BJ12" s="120"/>
      <c r="BK12" s="120"/>
      <c r="BL12" s="120">
        <v>0</v>
      </c>
      <c r="BM12" s="120">
        <v>0</v>
      </c>
      <c r="BN12" s="120"/>
      <c r="BO12" s="120"/>
      <c r="BP12" s="120">
        <v>0</v>
      </c>
      <c r="BQ12" s="120">
        <v>0</v>
      </c>
      <c r="BR12" s="275">
        <v>0</v>
      </c>
      <c r="BS12" s="275">
        <v>1</v>
      </c>
      <c r="BT12" s="120">
        <v>2</v>
      </c>
      <c r="BU12" s="120">
        <v>1</v>
      </c>
      <c r="BV12" s="120">
        <v>3</v>
      </c>
      <c r="BW12" s="120">
        <v>6</v>
      </c>
      <c r="BX12" s="120">
        <v>0</v>
      </c>
      <c r="BY12" s="120">
        <v>1</v>
      </c>
      <c r="BZ12" s="120">
        <v>2</v>
      </c>
      <c r="CA12" s="120">
        <v>2</v>
      </c>
      <c r="CB12" s="120">
        <v>0</v>
      </c>
      <c r="CC12" s="120">
        <v>3</v>
      </c>
      <c r="CD12" s="120"/>
      <c r="CE12" s="120"/>
      <c r="CF12" s="120"/>
      <c r="CG12" s="120"/>
      <c r="CH12" s="120">
        <v>0</v>
      </c>
      <c r="CI12" s="120">
        <v>3</v>
      </c>
      <c r="CJ12" s="120">
        <v>0</v>
      </c>
      <c r="CK12" s="120">
        <v>1</v>
      </c>
      <c r="CL12" s="120">
        <v>1</v>
      </c>
      <c r="CM12" s="120">
        <v>1</v>
      </c>
      <c r="CN12" s="120">
        <v>1</v>
      </c>
      <c r="CO12" s="120">
        <v>1</v>
      </c>
      <c r="CP12" s="120">
        <v>0</v>
      </c>
      <c r="CQ12" s="120">
        <v>0</v>
      </c>
      <c r="CR12" s="120"/>
      <c r="CS12" s="120"/>
      <c r="CT12" s="120">
        <v>2</v>
      </c>
      <c r="CU12" s="120">
        <v>3</v>
      </c>
      <c r="CV12" s="120">
        <v>14</v>
      </c>
      <c r="CW12" s="120">
        <v>15</v>
      </c>
      <c r="CX12" s="120">
        <v>6</v>
      </c>
      <c r="CY12" s="120">
        <v>8</v>
      </c>
      <c r="CZ12" s="120"/>
      <c r="DA12" s="120"/>
      <c r="DB12" s="120">
        <v>0</v>
      </c>
      <c r="DC12" s="120">
        <v>0</v>
      </c>
      <c r="DD12" s="120">
        <v>0</v>
      </c>
      <c r="DE12" s="120">
        <v>0</v>
      </c>
      <c r="DF12" s="120"/>
      <c r="DG12" s="120"/>
      <c r="DH12" s="120"/>
      <c r="DI12" s="120"/>
    </row>
    <row r="13" spans="1:113" ht="15.75" customHeight="1">
      <c r="A13" s="120" t="s">
        <v>324</v>
      </c>
      <c r="B13" s="120">
        <v>5</v>
      </c>
      <c r="C13" s="120" t="s">
        <v>325</v>
      </c>
      <c r="D13" s="120" t="s">
        <v>326</v>
      </c>
      <c r="E13" s="120" t="s">
        <v>333</v>
      </c>
      <c r="F13" s="120" t="s">
        <v>344</v>
      </c>
      <c r="G13" s="120" t="s">
        <v>271</v>
      </c>
      <c r="H13" s="27" t="s">
        <v>345</v>
      </c>
      <c r="I13" s="27"/>
      <c r="J13" s="120">
        <v>1</v>
      </c>
      <c r="K13" s="120">
        <v>1</v>
      </c>
      <c r="L13" s="120"/>
      <c r="M13" s="120"/>
      <c r="N13" s="120">
        <v>0</v>
      </c>
      <c r="O13" s="120">
        <v>0</v>
      </c>
      <c r="P13" s="120">
        <v>0</v>
      </c>
      <c r="Q13" s="120">
        <v>0</v>
      </c>
      <c r="R13" s="120"/>
      <c r="S13" s="120"/>
      <c r="T13" s="120">
        <v>0</v>
      </c>
      <c r="U13" s="120">
        <v>0</v>
      </c>
      <c r="V13" s="120"/>
      <c r="W13" s="120"/>
      <c r="X13" s="120">
        <v>0</v>
      </c>
      <c r="Y13" s="120">
        <v>0</v>
      </c>
      <c r="Z13" s="120"/>
      <c r="AA13" s="120"/>
      <c r="AB13" s="120">
        <v>0</v>
      </c>
      <c r="AC13" s="120">
        <v>0</v>
      </c>
      <c r="AD13" s="120"/>
      <c r="AE13" s="120"/>
      <c r="AF13" s="120">
        <v>0</v>
      </c>
      <c r="AG13" s="120">
        <v>0</v>
      </c>
      <c r="AH13" s="120"/>
      <c r="AI13" s="120"/>
      <c r="AJ13" s="120"/>
      <c r="AK13" s="120"/>
      <c r="AL13" s="120"/>
      <c r="AM13" s="120"/>
      <c r="AN13" s="120">
        <v>0</v>
      </c>
      <c r="AO13" s="120">
        <v>0</v>
      </c>
      <c r="AP13" s="120"/>
      <c r="AQ13" s="120"/>
      <c r="AR13" s="120">
        <v>0</v>
      </c>
      <c r="AS13" s="120">
        <v>0</v>
      </c>
      <c r="AT13" s="120"/>
      <c r="AU13" s="120"/>
      <c r="AV13" s="120">
        <v>0</v>
      </c>
      <c r="AW13" s="120">
        <v>0</v>
      </c>
      <c r="AX13" s="120"/>
      <c r="AY13" s="120"/>
      <c r="AZ13" s="120">
        <v>0</v>
      </c>
      <c r="BA13" s="120">
        <v>0</v>
      </c>
      <c r="BB13" s="120">
        <v>0</v>
      </c>
      <c r="BC13" s="120">
        <v>0</v>
      </c>
      <c r="BD13" s="120">
        <v>0</v>
      </c>
      <c r="BE13" s="120">
        <v>0</v>
      </c>
      <c r="BF13" s="120"/>
      <c r="BG13" s="120"/>
      <c r="BH13" s="120"/>
      <c r="BI13" s="120"/>
      <c r="BJ13" s="120"/>
      <c r="BK13" s="120"/>
      <c r="BL13" s="120">
        <v>0</v>
      </c>
      <c r="BM13" s="120">
        <v>0</v>
      </c>
      <c r="BN13" s="120"/>
      <c r="BO13" s="120"/>
      <c r="BP13" s="120">
        <v>0</v>
      </c>
      <c r="BQ13" s="120">
        <v>0</v>
      </c>
      <c r="BR13" s="272"/>
      <c r="BS13" s="272"/>
      <c r="BT13" s="120">
        <v>27</v>
      </c>
      <c r="BU13" s="120">
        <v>25</v>
      </c>
      <c r="BV13" s="120">
        <v>1</v>
      </c>
      <c r="BW13" s="120">
        <v>2</v>
      </c>
      <c r="BX13" s="120">
        <v>80</v>
      </c>
      <c r="BY13" s="120">
        <v>60</v>
      </c>
      <c r="BZ13" s="120">
        <v>26</v>
      </c>
      <c r="CA13" s="120">
        <v>54</v>
      </c>
      <c r="CB13" s="120">
        <v>11</v>
      </c>
      <c r="CC13" s="120">
        <v>14</v>
      </c>
      <c r="CD13" s="120"/>
      <c r="CE13" s="120"/>
      <c r="CF13" s="120"/>
      <c r="CG13" s="120"/>
      <c r="CH13" s="120">
        <v>19</v>
      </c>
      <c r="CI13" s="120">
        <v>18</v>
      </c>
      <c r="CJ13" s="120">
        <v>21</v>
      </c>
      <c r="CK13" s="120">
        <v>16</v>
      </c>
      <c r="CL13" s="120">
        <v>23</v>
      </c>
      <c r="CM13" s="120">
        <v>22</v>
      </c>
      <c r="CN13" s="120">
        <v>4</v>
      </c>
      <c r="CO13" s="120">
        <v>14</v>
      </c>
      <c r="CP13" s="120">
        <v>4</v>
      </c>
      <c r="CQ13" s="120">
        <v>11</v>
      </c>
      <c r="CR13" s="120"/>
      <c r="CS13" s="120"/>
      <c r="CT13" s="120">
        <v>7</v>
      </c>
      <c r="CU13" s="120">
        <v>3</v>
      </c>
      <c r="CV13" s="120">
        <v>1</v>
      </c>
      <c r="CW13" s="120">
        <v>2</v>
      </c>
      <c r="CX13" s="120">
        <v>1</v>
      </c>
      <c r="CY13" s="120">
        <v>1</v>
      </c>
      <c r="CZ13" s="120">
        <v>0</v>
      </c>
      <c r="DA13" s="120">
        <v>1</v>
      </c>
      <c r="DB13" s="120">
        <v>0</v>
      </c>
      <c r="DC13" s="120">
        <v>0</v>
      </c>
      <c r="DD13" s="120">
        <v>0</v>
      </c>
      <c r="DE13" s="120">
        <v>0</v>
      </c>
      <c r="DF13" s="120"/>
      <c r="DG13" s="120"/>
      <c r="DH13" s="120"/>
      <c r="DI13" s="120"/>
    </row>
    <row r="14" spans="1:113" ht="15.75" customHeight="1">
      <c r="A14" s="120" t="s">
        <v>324</v>
      </c>
      <c r="B14" s="120">
        <v>5</v>
      </c>
      <c r="C14" s="120" t="s">
        <v>328</v>
      </c>
      <c r="D14" s="120" t="s">
        <v>326</v>
      </c>
      <c r="E14" s="120" t="s">
        <v>333</v>
      </c>
      <c r="F14" s="120">
        <v>0</v>
      </c>
      <c r="G14" s="120" t="s">
        <v>63</v>
      </c>
      <c r="H14" s="27">
        <v>0</v>
      </c>
      <c r="I14" s="27"/>
      <c r="J14" s="120">
        <v>11</v>
      </c>
      <c r="K14" s="120">
        <v>19</v>
      </c>
      <c r="L14" s="120"/>
      <c r="M14" s="120"/>
      <c r="N14" s="120">
        <v>3</v>
      </c>
      <c r="O14" s="120">
        <v>5</v>
      </c>
      <c r="P14" s="120">
        <v>0</v>
      </c>
      <c r="Q14" s="120">
        <v>0</v>
      </c>
      <c r="R14" s="120"/>
      <c r="S14" s="120"/>
      <c r="T14" s="120">
        <v>0</v>
      </c>
      <c r="U14" s="120">
        <v>0</v>
      </c>
      <c r="V14" s="120"/>
      <c r="W14" s="120"/>
      <c r="X14" s="120">
        <v>0</v>
      </c>
      <c r="Y14" s="120">
        <v>0</v>
      </c>
      <c r="Z14" s="120"/>
      <c r="AA14" s="120"/>
      <c r="AB14" s="120">
        <v>0</v>
      </c>
      <c r="AC14" s="120">
        <v>0</v>
      </c>
      <c r="AD14" s="120"/>
      <c r="AE14" s="120"/>
      <c r="AF14" s="120">
        <v>0</v>
      </c>
      <c r="AG14" s="120">
        <v>0</v>
      </c>
      <c r="AH14" s="120"/>
      <c r="AI14" s="120"/>
      <c r="AJ14" s="120">
        <v>0</v>
      </c>
      <c r="AK14" s="120">
        <v>0</v>
      </c>
      <c r="AL14" s="120"/>
      <c r="AM14" s="120"/>
      <c r="AN14" s="120">
        <v>0</v>
      </c>
      <c r="AO14" s="120">
        <v>0</v>
      </c>
      <c r="AP14" s="120"/>
      <c r="AQ14" s="120"/>
      <c r="AR14" s="120">
        <v>0</v>
      </c>
      <c r="AS14" s="120">
        <v>0</v>
      </c>
      <c r="AT14" s="120"/>
      <c r="AU14" s="120"/>
      <c r="AV14" s="120">
        <v>0</v>
      </c>
      <c r="AW14" s="120">
        <v>0</v>
      </c>
      <c r="AX14" s="120"/>
      <c r="AY14" s="120"/>
      <c r="AZ14" s="120">
        <v>0</v>
      </c>
      <c r="BA14" s="120">
        <v>0</v>
      </c>
      <c r="BB14" s="120">
        <v>0</v>
      </c>
      <c r="BC14" s="120">
        <v>0</v>
      </c>
      <c r="BD14" s="120">
        <v>0</v>
      </c>
      <c r="BE14" s="120">
        <v>0</v>
      </c>
      <c r="BF14" s="120"/>
      <c r="BG14" s="120"/>
      <c r="BH14" s="120"/>
      <c r="BI14" s="120"/>
      <c r="BJ14" s="120"/>
      <c r="BK14" s="120"/>
      <c r="BL14" s="120">
        <v>0</v>
      </c>
      <c r="BM14" s="120">
        <v>0</v>
      </c>
      <c r="BN14" s="120"/>
      <c r="BO14" s="120"/>
      <c r="BP14" s="120">
        <v>0</v>
      </c>
      <c r="BQ14" s="120">
        <v>1</v>
      </c>
      <c r="BR14" s="275">
        <v>1</v>
      </c>
      <c r="BS14" s="275">
        <v>1</v>
      </c>
      <c r="BT14" s="120">
        <v>12</v>
      </c>
      <c r="BU14" s="120">
        <v>21</v>
      </c>
      <c r="BV14" s="120"/>
      <c r="BW14" s="120"/>
      <c r="BX14" s="120">
        <v>13</v>
      </c>
      <c r="BY14" s="120">
        <v>15</v>
      </c>
      <c r="BZ14" s="120">
        <v>16</v>
      </c>
      <c r="CA14" s="120">
        <v>37</v>
      </c>
      <c r="CB14" s="120">
        <v>38</v>
      </c>
      <c r="CC14" s="120">
        <v>41</v>
      </c>
      <c r="CD14" s="120"/>
      <c r="CE14" s="120"/>
      <c r="CF14" s="120"/>
      <c r="CG14" s="120"/>
      <c r="CH14" s="120">
        <v>33</v>
      </c>
      <c r="CI14" s="120">
        <v>26</v>
      </c>
      <c r="CJ14" s="120">
        <v>36</v>
      </c>
      <c r="CK14" s="120">
        <v>22</v>
      </c>
      <c r="CL14" s="120">
        <v>25</v>
      </c>
      <c r="CM14" s="120">
        <v>23</v>
      </c>
      <c r="CN14" s="120">
        <v>22</v>
      </c>
      <c r="CO14" s="120">
        <v>31</v>
      </c>
      <c r="CP14" s="120"/>
      <c r="CQ14" s="120"/>
      <c r="CR14" s="120"/>
      <c r="CS14" s="120"/>
      <c r="CT14" s="120"/>
      <c r="CU14" s="120"/>
      <c r="CV14" s="120">
        <v>3</v>
      </c>
      <c r="CW14" s="120">
        <v>1</v>
      </c>
      <c r="CX14" s="120">
        <v>0</v>
      </c>
      <c r="CY14" s="120">
        <v>0</v>
      </c>
      <c r="CZ14" s="120">
        <v>0</v>
      </c>
      <c r="DA14" s="120">
        <v>0</v>
      </c>
      <c r="DB14" s="120">
        <v>0</v>
      </c>
      <c r="DC14" s="120">
        <v>0</v>
      </c>
      <c r="DD14" s="120">
        <v>0</v>
      </c>
      <c r="DE14" s="120">
        <v>0</v>
      </c>
      <c r="DF14" s="120"/>
      <c r="DG14" s="120"/>
      <c r="DH14" s="120"/>
      <c r="DI14" s="120"/>
    </row>
    <row r="15" spans="1:113" ht="15.75" customHeight="1">
      <c r="A15" s="120" t="s">
        <v>324</v>
      </c>
      <c r="B15" s="120">
        <v>5</v>
      </c>
      <c r="C15" s="120" t="s">
        <v>338</v>
      </c>
      <c r="D15" s="120" t="s">
        <v>326</v>
      </c>
      <c r="E15" s="120" t="s">
        <v>333</v>
      </c>
      <c r="F15" s="120" t="s">
        <v>356</v>
      </c>
      <c r="G15" s="120" t="s">
        <v>63</v>
      </c>
      <c r="H15" s="27" t="s">
        <v>357</v>
      </c>
      <c r="I15" s="27"/>
      <c r="J15" s="120">
        <v>0</v>
      </c>
      <c r="K15" s="120">
        <v>1</v>
      </c>
      <c r="L15" s="120"/>
      <c r="M15" s="120"/>
      <c r="N15" s="120">
        <v>0</v>
      </c>
      <c r="O15" s="120">
        <v>0</v>
      </c>
      <c r="P15" s="120">
        <v>0</v>
      </c>
      <c r="Q15" s="120">
        <v>0</v>
      </c>
      <c r="R15" s="120"/>
      <c r="S15" s="120"/>
      <c r="T15" s="120">
        <v>0</v>
      </c>
      <c r="U15" s="120">
        <v>0</v>
      </c>
      <c r="V15" s="120"/>
      <c r="W15" s="120"/>
      <c r="X15" s="120">
        <v>0</v>
      </c>
      <c r="Y15" s="120">
        <v>0</v>
      </c>
      <c r="Z15" s="120"/>
      <c r="AA15" s="120"/>
      <c r="AB15" s="120">
        <v>0</v>
      </c>
      <c r="AC15" s="120">
        <v>0</v>
      </c>
      <c r="AD15" s="120"/>
      <c r="AE15" s="120"/>
      <c r="AF15" s="120">
        <v>0</v>
      </c>
      <c r="AG15" s="120">
        <v>0</v>
      </c>
      <c r="AH15" s="120"/>
      <c r="AI15" s="120"/>
      <c r="AJ15" s="120">
        <v>0</v>
      </c>
      <c r="AK15" s="120">
        <v>0</v>
      </c>
      <c r="AL15" s="120"/>
      <c r="AM15" s="120"/>
      <c r="AN15" s="120">
        <v>0</v>
      </c>
      <c r="AO15" s="120">
        <v>0</v>
      </c>
      <c r="AP15" s="120"/>
      <c r="AQ15" s="120"/>
      <c r="AR15" s="120">
        <v>0</v>
      </c>
      <c r="AS15" s="120">
        <v>0</v>
      </c>
      <c r="AT15" s="120"/>
      <c r="AU15" s="120"/>
      <c r="AV15" s="120">
        <v>0</v>
      </c>
      <c r="AW15" s="120">
        <v>0</v>
      </c>
      <c r="AX15" s="120"/>
      <c r="AY15" s="120"/>
      <c r="AZ15" s="120">
        <v>0</v>
      </c>
      <c r="BA15" s="120">
        <v>0</v>
      </c>
      <c r="BB15" s="120">
        <v>0</v>
      </c>
      <c r="BC15" s="120">
        <v>0</v>
      </c>
      <c r="BD15" s="120">
        <v>0</v>
      </c>
      <c r="BE15" s="120">
        <v>0</v>
      </c>
      <c r="BF15" s="120"/>
      <c r="BG15" s="120"/>
      <c r="BH15" s="120"/>
      <c r="BI15" s="120"/>
      <c r="BJ15" s="120"/>
      <c r="BK15" s="120"/>
      <c r="BL15" s="120">
        <v>0</v>
      </c>
      <c r="BM15" s="120">
        <v>0</v>
      </c>
      <c r="BN15" s="120"/>
      <c r="BO15" s="120"/>
      <c r="BP15" s="120">
        <v>1</v>
      </c>
      <c r="BQ15" s="120">
        <v>0</v>
      </c>
      <c r="BR15" s="275">
        <v>3</v>
      </c>
      <c r="BS15" s="275">
        <v>3</v>
      </c>
      <c r="BT15" s="120">
        <v>1</v>
      </c>
      <c r="BU15" s="120">
        <v>5</v>
      </c>
      <c r="BV15" s="120"/>
      <c r="BW15" s="120"/>
      <c r="BX15" s="120">
        <v>6</v>
      </c>
      <c r="BY15" s="120">
        <v>5</v>
      </c>
      <c r="BZ15" s="120">
        <v>7</v>
      </c>
      <c r="CA15" s="120">
        <v>16</v>
      </c>
      <c r="CB15" s="120">
        <v>4</v>
      </c>
      <c r="CC15" s="120">
        <v>13</v>
      </c>
      <c r="CD15" s="120"/>
      <c r="CE15" s="120"/>
      <c r="CF15" s="120"/>
      <c r="CG15" s="120"/>
      <c r="CH15" s="120">
        <v>23</v>
      </c>
      <c r="CI15" s="120">
        <v>24</v>
      </c>
      <c r="CJ15" s="120">
        <v>28</v>
      </c>
      <c r="CK15" s="120">
        <v>27</v>
      </c>
      <c r="CL15" s="120">
        <v>8</v>
      </c>
      <c r="CM15" s="120">
        <v>10</v>
      </c>
      <c r="CN15" s="120">
        <v>9</v>
      </c>
      <c r="CO15" s="120">
        <v>23</v>
      </c>
      <c r="CP15" s="120">
        <v>15</v>
      </c>
      <c r="CQ15" s="120">
        <v>8</v>
      </c>
      <c r="CR15" s="120"/>
      <c r="CS15" s="120"/>
      <c r="CT15" s="120">
        <v>9</v>
      </c>
      <c r="CU15" s="120">
        <v>6</v>
      </c>
      <c r="CV15" s="120">
        <v>2</v>
      </c>
      <c r="CW15" s="120">
        <v>2</v>
      </c>
      <c r="CX15" s="120">
        <v>1</v>
      </c>
      <c r="CY15" s="120">
        <v>1</v>
      </c>
      <c r="CZ15" s="120"/>
      <c r="DA15" s="120"/>
      <c r="DB15" s="120">
        <v>0</v>
      </c>
      <c r="DC15" s="120">
        <v>0</v>
      </c>
      <c r="DD15" s="120">
        <v>0</v>
      </c>
      <c r="DE15" s="120">
        <v>0</v>
      </c>
      <c r="DF15" s="120"/>
      <c r="DG15" s="120"/>
      <c r="DH15" s="120"/>
      <c r="DI15" s="120"/>
    </row>
    <row r="16" spans="1:113" ht="15.75" customHeight="1">
      <c r="A16" s="120" t="s">
        <v>324</v>
      </c>
      <c r="B16" s="120">
        <v>5</v>
      </c>
      <c r="C16" s="120" t="s">
        <v>366</v>
      </c>
      <c r="D16" s="120" t="s">
        <v>326</v>
      </c>
      <c r="E16" s="120" t="s">
        <v>333</v>
      </c>
      <c r="F16" s="120">
        <v>0</v>
      </c>
      <c r="G16" s="120" t="s">
        <v>63</v>
      </c>
      <c r="H16" s="27">
        <v>0</v>
      </c>
      <c r="I16" s="27"/>
      <c r="J16" s="120">
        <v>7</v>
      </c>
      <c r="K16" s="120">
        <v>11</v>
      </c>
      <c r="L16" s="120"/>
      <c r="M16" s="120"/>
      <c r="N16" s="120">
        <v>0</v>
      </c>
      <c r="O16" s="120">
        <v>0</v>
      </c>
      <c r="P16" s="120">
        <v>0</v>
      </c>
      <c r="Q16" s="120">
        <v>0</v>
      </c>
      <c r="R16" s="120"/>
      <c r="S16" s="120"/>
      <c r="T16" s="120">
        <v>0</v>
      </c>
      <c r="U16" s="120">
        <v>0</v>
      </c>
      <c r="V16" s="120"/>
      <c r="W16" s="120"/>
      <c r="X16" s="120">
        <v>0</v>
      </c>
      <c r="Y16" s="120">
        <v>0</v>
      </c>
      <c r="Z16" s="120"/>
      <c r="AA16" s="120"/>
      <c r="AB16" s="120">
        <v>0</v>
      </c>
      <c r="AC16" s="120">
        <v>0</v>
      </c>
      <c r="AD16" s="120"/>
      <c r="AE16" s="120"/>
      <c r="AF16" s="120">
        <v>0</v>
      </c>
      <c r="AG16" s="120">
        <v>0</v>
      </c>
      <c r="AH16" s="120"/>
      <c r="AI16" s="120"/>
      <c r="AJ16" s="120">
        <v>0</v>
      </c>
      <c r="AK16" s="120">
        <v>0</v>
      </c>
      <c r="AL16" s="120"/>
      <c r="AM16" s="120"/>
      <c r="AN16" s="120">
        <v>0</v>
      </c>
      <c r="AO16" s="120">
        <v>0</v>
      </c>
      <c r="AP16" s="120"/>
      <c r="AQ16" s="120"/>
      <c r="AR16" s="120">
        <v>0</v>
      </c>
      <c r="AS16" s="120">
        <v>0</v>
      </c>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v>1</v>
      </c>
      <c r="BQ16" s="120">
        <v>0</v>
      </c>
      <c r="BR16" s="272"/>
      <c r="BS16" s="272"/>
      <c r="BT16" s="120"/>
      <c r="BU16" s="120"/>
      <c r="BV16" s="120">
        <v>1</v>
      </c>
      <c r="BW16" s="120">
        <v>0</v>
      </c>
      <c r="BX16" s="120"/>
      <c r="BY16" s="120"/>
      <c r="BZ16" s="120"/>
      <c r="CA16" s="120"/>
      <c r="CB16" s="120"/>
      <c r="CC16" s="120"/>
      <c r="CD16" s="120"/>
      <c r="CE16" s="120"/>
      <c r="CF16" s="120"/>
      <c r="CG16" s="120"/>
      <c r="CH16" s="120"/>
      <c r="CI16" s="120"/>
      <c r="CJ16" s="120">
        <v>0</v>
      </c>
      <c r="CK16" s="120">
        <v>1</v>
      </c>
      <c r="CL16" s="120">
        <v>0</v>
      </c>
      <c r="CM16" s="120">
        <v>0</v>
      </c>
      <c r="CN16" s="120">
        <v>0</v>
      </c>
      <c r="CO16" s="120">
        <v>0</v>
      </c>
      <c r="CP16" s="120">
        <v>0</v>
      </c>
      <c r="CQ16" s="120">
        <v>0</v>
      </c>
      <c r="CR16" s="120"/>
      <c r="CS16" s="120"/>
      <c r="CT16" s="120"/>
      <c r="CU16" s="120"/>
      <c r="CV16" s="120"/>
      <c r="CW16" s="120"/>
      <c r="CX16" s="120"/>
      <c r="CY16" s="120"/>
      <c r="CZ16" s="120"/>
      <c r="DA16" s="120"/>
      <c r="DB16" s="120"/>
      <c r="DC16" s="120"/>
      <c r="DD16" s="120"/>
      <c r="DE16" s="120"/>
      <c r="DF16" s="120"/>
      <c r="DG16" s="120"/>
      <c r="DH16" s="120"/>
      <c r="DI16" s="120"/>
    </row>
    <row r="17" spans="1:113" ht="15.75" customHeight="1">
      <c r="A17" s="120" t="s">
        <v>324</v>
      </c>
      <c r="B17" s="120">
        <v>5</v>
      </c>
      <c r="C17" s="120" t="s">
        <v>440</v>
      </c>
      <c r="D17" s="120" t="s">
        <v>326</v>
      </c>
      <c r="E17" s="120" t="s">
        <v>333</v>
      </c>
      <c r="F17" s="120"/>
      <c r="G17" s="120" t="s">
        <v>271</v>
      </c>
      <c r="H17" s="27"/>
      <c r="I17" s="27"/>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v>0</v>
      </c>
      <c r="BM17" s="120">
        <v>0</v>
      </c>
      <c r="BN17" s="120"/>
      <c r="BO17" s="120"/>
      <c r="BP17" s="120"/>
      <c r="BQ17" s="120"/>
      <c r="BR17" s="272"/>
      <c r="BS17" s="272"/>
      <c r="BT17" s="120"/>
      <c r="BU17" s="120"/>
      <c r="BV17" s="120">
        <v>12</v>
      </c>
      <c r="BW17" s="120">
        <v>6</v>
      </c>
      <c r="BX17" s="120"/>
      <c r="BY17" s="120"/>
      <c r="BZ17" s="120"/>
      <c r="CA17" s="120"/>
      <c r="CB17" s="120"/>
      <c r="CC17" s="120"/>
      <c r="CD17" s="120"/>
      <c r="CE17" s="120"/>
      <c r="CF17" s="120"/>
      <c r="CG17" s="120"/>
      <c r="CH17" s="120"/>
      <c r="CI17" s="120"/>
      <c r="CJ17" s="120">
        <v>0</v>
      </c>
      <c r="CK17" s="120">
        <v>0</v>
      </c>
      <c r="CL17" s="120">
        <v>0</v>
      </c>
      <c r="CM17" s="120">
        <v>0</v>
      </c>
      <c r="CN17" s="120">
        <v>0</v>
      </c>
      <c r="CO17" s="120">
        <v>0</v>
      </c>
      <c r="CP17" s="120"/>
      <c r="CQ17" s="120"/>
      <c r="CR17" s="120"/>
      <c r="CS17" s="120"/>
      <c r="CT17" s="120"/>
      <c r="CU17" s="120"/>
      <c r="CV17" s="120"/>
      <c r="CW17" s="120"/>
      <c r="CX17" s="120"/>
      <c r="CY17" s="120"/>
      <c r="CZ17" s="120"/>
      <c r="DA17" s="120"/>
      <c r="DB17" s="120"/>
      <c r="DC17" s="120"/>
      <c r="DD17" s="120"/>
      <c r="DE17" s="120"/>
      <c r="DF17" s="120"/>
      <c r="DG17" s="120"/>
      <c r="DH17" s="120"/>
      <c r="DI17" s="120"/>
    </row>
    <row r="18" spans="1:113" ht="15.75" customHeight="1">
      <c r="A18" s="120" t="s">
        <v>324</v>
      </c>
      <c r="B18" s="120">
        <v>6</v>
      </c>
      <c r="C18" s="120" t="s">
        <v>325</v>
      </c>
      <c r="D18" s="120" t="s">
        <v>326</v>
      </c>
      <c r="E18" s="120" t="s">
        <v>333</v>
      </c>
      <c r="F18" s="120"/>
      <c r="G18" s="120" t="s">
        <v>85</v>
      </c>
      <c r="H18" s="27" t="s">
        <v>672</v>
      </c>
      <c r="I18" s="27"/>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v>0</v>
      </c>
      <c r="AS18" s="120">
        <v>0</v>
      </c>
      <c r="AT18" s="120"/>
      <c r="AU18" s="120"/>
      <c r="AV18" s="120">
        <v>0</v>
      </c>
      <c r="AW18" s="120">
        <v>0</v>
      </c>
      <c r="AX18" s="120"/>
      <c r="AY18" s="120"/>
      <c r="AZ18" s="120">
        <v>0</v>
      </c>
      <c r="BA18" s="120">
        <v>0</v>
      </c>
      <c r="BB18" s="120"/>
      <c r="BC18" s="120"/>
      <c r="BD18" s="120">
        <v>0</v>
      </c>
      <c r="BE18" s="120">
        <v>0</v>
      </c>
      <c r="BF18" s="120"/>
      <c r="BG18" s="120"/>
      <c r="BH18" s="120"/>
      <c r="BI18" s="120"/>
      <c r="BJ18" s="120"/>
      <c r="BK18" s="120"/>
      <c r="BL18" s="120">
        <v>0</v>
      </c>
      <c r="BM18" s="120">
        <v>0</v>
      </c>
      <c r="BN18" s="120"/>
      <c r="BO18" s="120"/>
      <c r="BP18" s="120">
        <v>8</v>
      </c>
      <c r="BQ18" s="120">
        <v>4</v>
      </c>
      <c r="BR18" s="275">
        <v>0</v>
      </c>
      <c r="BS18" s="275">
        <v>0</v>
      </c>
      <c r="BT18" s="120">
        <v>1</v>
      </c>
      <c r="BU18" s="120">
        <v>0</v>
      </c>
      <c r="BV18" s="120">
        <v>5</v>
      </c>
      <c r="BW18" s="120">
        <v>2</v>
      </c>
      <c r="BX18" s="120">
        <v>0</v>
      </c>
      <c r="BY18" s="120">
        <v>0</v>
      </c>
      <c r="BZ18" s="120">
        <v>0</v>
      </c>
      <c r="CA18" s="120">
        <v>0</v>
      </c>
      <c r="CB18" s="120">
        <v>0</v>
      </c>
      <c r="CC18" s="120">
        <v>0</v>
      </c>
      <c r="CD18" s="120"/>
      <c r="CE18" s="120"/>
      <c r="CF18" s="120"/>
      <c r="CG18" s="120"/>
      <c r="CH18" s="120">
        <v>0</v>
      </c>
      <c r="CI18" s="120">
        <v>0</v>
      </c>
      <c r="CJ18" s="120">
        <v>2</v>
      </c>
      <c r="CK18" s="120">
        <v>1</v>
      </c>
      <c r="CL18" s="120">
        <v>3</v>
      </c>
      <c r="CM18" s="120">
        <v>2</v>
      </c>
      <c r="CN18" s="120">
        <v>3</v>
      </c>
      <c r="CO18" s="120">
        <v>4</v>
      </c>
      <c r="CP18" s="120">
        <v>31</v>
      </c>
      <c r="CQ18" s="120">
        <v>13</v>
      </c>
      <c r="CR18" s="120"/>
      <c r="CS18" s="120"/>
      <c r="CT18" s="120">
        <v>0</v>
      </c>
      <c r="CU18" s="120">
        <v>1</v>
      </c>
      <c r="CV18" s="120">
        <v>9</v>
      </c>
      <c r="CW18" s="120">
        <v>7</v>
      </c>
      <c r="CX18" s="120">
        <v>18</v>
      </c>
      <c r="CY18" s="120">
        <v>19</v>
      </c>
      <c r="CZ18" s="120">
        <v>5</v>
      </c>
      <c r="DA18" s="120">
        <v>1</v>
      </c>
      <c r="DB18" s="120">
        <v>1</v>
      </c>
      <c r="DC18" s="120">
        <v>1</v>
      </c>
      <c r="DD18" s="120">
        <v>0</v>
      </c>
      <c r="DE18" s="120">
        <v>0</v>
      </c>
      <c r="DF18" s="120"/>
      <c r="DG18" s="120"/>
      <c r="DH18" s="120"/>
      <c r="DI18" s="120"/>
    </row>
    <row r="19" spans="1:113" ht="15.75" customHeight="1">
      <c r="A19" s="197" t="s">
        <v>324</v>
      </c>
      <c r="B19" s="197">
        <v>7</v>
      </c>
      <c r="C19" s="197" t="s">
        <v>325</v>
      </c>
      <c r="D19" s="197" t="s">
        <v>326</v>
      </c>
      <c r="E19" s="197" t="s">
        <v>367</v>
      </c>
      <c r="F19" s="197" t="s">
        <v>368</v>
      </c>
      <c r="G19" s="197" t="s">
        <v>157</v>
      </c>
      <c r="H19" s="27" t="s">
        <v>369</v>
      </c>
      <c r="I19" s="27"/>
      <c r="J19" s="197">
        <v>700</v>
      </c>
      <c r="K19" s="197">
        <v>800</v>
      </c>
      <c r="L19" s="197"/>
      <c r="M19" s="197"/>
      <c r="N19" s="197">
        <v>110</v>
      </c>
      <c r="O19" s="197">
        <v>80</v>
      </c>
      <c r="P19" s="197">
        <v>50</v>
      </c>
      <c r="Q19" s="197">
        <v>60</v>
      </c>
      <c r="R19" s="197"/>
      <c r="S19" s="197"/>
      <c r="T19" s="197">
        <v>0</v>
      </c>
      <c r="U19" s="197">
        <v>0</v>
      </c>
      <c r="V19" s="197"/>
      <c r="W19" s="197"/>
      <c r="X19" s="197">
        <v>0</v>
      </c>
      <c r="Y19" s="197">
        <v>0</v>
      </c>
      <c r="Z19" s="197"/>
      <c r="AA19" s="197"/>
      <c r="AB19" s="197">
        <v>0</v>
      </c>
      <c r="AC19" s="197">
        <v>0</v>
      </c>
      <c r="AD19" s="197"/>
      <c r="AE19" s="197"/>
      <c r="AF19" s="197">
        <v>1</v>
      </c>
      <c r="AG19" s="197">
        <v>0</v>
      </c>
      <c r="AH19" s="197"/>
      <c r="AI19" s="197"/>
      <c r="AJ19" s="197">
        <v>0</v>
      </c>
      <c r="AK19" s="197">
        <v>0</v>
      </c>
      <c r="AL19" s="197"/>
      <c r="AM19" s="197"/>
      <c r="AN19" s="197">
        <v>0</v>
      </c>
      <c r="AO19" s="197">
        <v>0</v>
      </c>
      <c r="AP19" s="197"/>
      <c r="AQ19" s="197"/>
      <c r="AR19" s="197">
        <v>0</v>
      </c>
      <c r="AS19" s="197">
        <v>0</v>
      </c>
      <c r="AT19" s="197"/>
      <c r="AU19" s="197"/>
      <c r="AV19" s="197">
        <v>0</v>
      </c>
      <c r="AW19" s="197">
        <v>0</v>
      </c>
      <c r="AX19" s="197"/>
      <c r="AY19" s="197"/>
      <c r="AZ19" s="197">
        <v>0</v>
      </c>
      <c r="BA19" s="197">
        <v>0</v>
      </c>
      <c r="BB19" s="197"/>
      <c r="BC19" s="197"/>
      <c r="BD19" s="197">
        <v>0</v>
      </c>
      <c r="BE19" s="197">
        <v>1</v>
      </c>
      <c r="BF19" s="197"/>
      <c r="BG19" s="197"/>
      <c r="BH19" s="197"/>
      <c r="BI19" s="197"/>
      <c r="BJ19" s="197"/>
      <c r="BK19" s="197"/>
      <c r="BL19" s="197">
        <v>2</v>
      </c>
      <c r="BM19" s="197">
        <v>1</v>
      </c>
      <c r="BN19" s="197"/>
      <c r="BO19" s="197"/>
      <c r="BP19" s="197">
        <v>4</v>
      </c>
      <c r="BQ19" s="197">
        <v>1</v>
      </c>
      <c r="BR19" s="140">
        <v>6</v>
      </c>
      <c r="BS19" s="140">
        <v>1</v>
      </c>
      <c r="BT19" s="197">
        <v>1</v>
      </c>
      <c r="BU19" s="197">
        <v>0</v>
      </c>
      <c r="BV19" s="197">
        <v>3</v>
      </c>
      <c r="BW19" s="197">
        <v>6</v>
      </c>
      <c r="BX19" s="197">
        <v>5</v>
      </c>
      <c r="BY19" s="197">
        <v>3</v>
      </c>
      <c r="BZ19" s="197">
        <v>0</v>
      </c>
      <c r="CA19" s="197">
        <v>2</v>
      </c>
      <c r="CB19" s="197">
        <v>5</v>
      </c>
      <c r="CC19" s="197">
        <v>4</v>
      </c>
      <c r="CD19" s="197"/>
      <c r="CE19" s="197"/>
      <c r="CF19" s="197"/>
      <c r="CG19" s="197"/>
      <c r="CH19" s="197">
        <v>4</v>
      </c>
      <c r="CI19" s="197">
        <v>5</v>
      </c>
      <c r="CJ19" s="197">
        <v>125</v>
      </c>
      <c r="CK19" s="197">
        <v>48</v>
      </c>
      <c r="CL19" s="120">
        <v>220</v>
      </c>
      <c r="CM19" s="197">
        <v>130</v>
      </c>
      <c r="CN19" s="120">
        <v>38</v>
      </c>
      <c r="CO19" s="120">
        <v>32</v>
      </c>
      <c r="CP19" s="197">
        <v>18</v>
      </c>
      <c r="CQ19" s="197">
        <v>2</v>
      </c>
      <c r="CR19" s="197"/>
      <c r="CS19" s="197"/>
      <c r="CT19" s="197">
        <v>18</v>
      </c>
      <c r="CU19" s="197">
        <v>14</v>
      </c>
      <c r="CV19" s="197">
        <v>19</v>
      </c>
      <c r="CW19" s="197">
        <v>13</v>
      </c>
      <c r="CX19" s="197">
        <v>96</v>
      </c>
      <c r="CY19" s="197">
        <v>120</v>
      </c>
      <c r="CZ19" s="197">
        <v>31</v>
      </c>
      <c r="DA19" s="197">
        <v>23</v>
      </c>
      <c r="DB19" s="197">
        <v>12</v>
      </c>
      <c r="DC19" s="197">
        <v>4</v>
      </c>
      <c r="DD19" s="197">
        <v>0</v>
      </c>
      <c r="DE19" s="197">
        <v>1</v>
      </c>
      <c r="DF19" s="197"/>
      <c r="DG19" s="197"/>
      <c r="DH19" s="197"/>
      <c r="DI19" s="197"/>
    </row>
    <row r="20" spans="1:113" ht="15.75" customHeight="1">
      <c r="A20" s="197" t="s">
        <v>324</v>
      </c>
      <c r="B20" s="197">
        <v>7</v>
      </c>
      <c r="C20" s="197" t="s">
        <v>328</v>
      </c>
      <c r="D20" s="197" t="s">
        <v>326</v>
      </c>
      <c r="E20" s="197" t="s">
        <v>367</v>
      </c>
      <c r="F20" s="197" t="s">
        <v>370</v>
      </c>
      <c r="G20" s="197" t="s">
        <v>81</v>
      </c>
      <c r="H20" s="27" t="s">
        <v>371</v>
      </c>
      <c r="I20" s="27"/>
      <c r="J20" s="197">
        <v>360</v>
      </c>
      <c r="K20" s="197">
        <v>480</v>
      </c>
      <c r="L20" s="197"/>
      <c r="M20" s="197"/>
      <c r="N20" s="197">
        <v>560</v>
      </c>
      <c r="O20" s="197">
        <v>400</v>
      </c>
      <c r="P20" s="197">
        <v>110</v>
      </c>
      <c r="Q20" s="197">
        <v>130</v>
      </c>
      <c r="R20" s="197"/>
      <c r="S20" s="197"/>
      <c r="T20" s="197">
        <v>0</v>
      </c>
      <c r="U20" s="197">
        <v>0</v>
      </c>
      <c r="V20" s="197"/>
      <c r="W20" s="197"/>
      <c r="X20" s="197">
        <v>0</v>
      </c>
      <c r="Y20" s="197">
        <v>0</v>
      </c>
      <c r="Z20" s="197"/>
      <c r="AA20" s="197"/>
      <c r="AB20" s="197">
        <v>0</v>
      </c>
      <c r="AC20" s="197">
        <v>0</v>
      </c>
      <c r="AD20" s="197"/>
      <c r="AE20" s="197"/>
      <c r="AF20" s="197">
        <v>0</v>
      </c>
      <c r="AG20" s="197">
        <v>4</v>
      </c>
      <c r="AH20" s="197"/>
      <c r="AI20" s="197"/>
      <c r="AJ20" s="197">
        <v>0</v>
      </c>
      <c r="AK20" s="197">
        <v>2</v>
      </c>
      <c r="AL20" s="197"/>
      <c r="AM20" s="197"/>
      <c r="AN20" s="197">
        <v>1</v>
      </c>
      <c r="AO20" s="197">
        <v>0</v>
      </c>
      <c r="AP20" s="197"/>
      <c r="AQ20" s="197"/>
      <c r="AR20" s="197">
        <v>0</v>
      </c>
      <c r="AS20" s="197">
        <v>0</v>
      </c>
      <c r="AT20" s="197"/>
      <c r="AU20" s="197"/>
      <c r="AV20" s="197">
        <v>0</v>
      </c>
      <c r="AW20" s="197">
        <v>1</v>
      </c>
      <c r="AX20" s="197"/>
      <c r="AY20" s="197"/>
      <c r="AZ20" s="197">
        <v>0</v>
      </c>
      <c r="BA20" s="197">
        <v>0</v>
      </c>
      <c r="BB20" s="197"/>
      <c r="BC20" s="197"/>
      <c r="BD20" s="197">
        <v>0</v>
      </c>
      <c r="BE20" s="197">
        <v>0</v>
      </c>
      <c r="BF20" s="197"/>
      <c r="BG20" s="197"/>
      <c r="BH20" s="197"/>
      <c r="BI20" s="197"/>
      <c r="BJ20" s="197"/>
      <c r="BK20" s="197"/>
      <c r="BL20" s="197">
        <v>0</v>
      </c>
      <c r="BM20" s="197">
        <v>1</v>
      </c>
      <c r="BN20" s="197"/>
      <c r="BO20" s="197"/>
      <c r="BP20" s="197">
        <v>8</v>
      </c>
      <c r="BQ20" s="197">
        <v>3</v>
      </c>
      <c r="BR20" s="140">
        <v>1</v>
      </c>
      <c r="BS20" s="140">
        <v>4</v>
      </c>
      <c r="BT20" s="197">
        <v>2</v>
      </c>
      <c r="BU20" s="197">
        <v>4</v>
      </c>
      <c r="BV20" s="197">
        <v>1</v>
      </c>
      <c r="BW20" s="197">
        <v>3</v>
      </c>
      <c r="BX20" s="197">
        <v>0</v>
      </c>
      <c r="BY20" s="197">
        <v>1</v>
      </c>
      <c r="BZ20" s="197">
        <v>6</v>
      </c>
      <c r="CA20" s="197">
        <v>15</v>
      </c>
      <c r="CB20" s="197">
        <v>37</v>
      </c>
      <c r="CC20" s="197">
        <v>59</v>
      </c>
      <c r="CD20" s="197"/>
      <c r="CE20" s="197"/>
      <c r="CF20" s="197"/>
      <c r="CG20" s="197"/>
      <c r="CH20" s="197">
        <v>190</v>
      </c>
      <c r="CI20" s="197">
        <v>96</v>
      </c>
      <c r="CJ20" s="197">
        <v>5</v>
      </c>
      <c r="CK20" s="197">
        <v>3</v>
      </c>
      <c r="CL20" s="120">
        <v>21</v>
      </c>
      <c r="CM20" s="197">
        <v>17</v>
      </c>
      <c r="CN20" s="120">
        <v>9</v>
      </c>
      <c r="CO20" s="120">
        <v>5</v>
      </c>
      <c r="CP20" s="197">
        <v>24</v>
      </c>
      <c r="CQ20" s="197">
        <v>11</v>
      </c>
      <c r="CR20" s="197"/>
      <c r="CS20" s="197"/>
      <c r="CT20" s="197">
        <v>16</v>
      </c>
      <c r="CU20" s="197">
        <v>21</v>
      </c>
      <c r="CV20" s="197">
        <v>330</v>
      </c>
      <c r="CW20" s="197">
        <v>260</v>
      </c>
      <c r="CX20" s="197">
        <v>340</v>
      </c>
      <c r="CY20" s="197">
        <v>290</v>
      </c>
      <c r="CZ20" s="197">
        <v>220</v>
      </c>
      <c r="DA20" s="197">
        <v>180</v>
      </c>
      <c r="DB20" s="197">
        <v>5</v>
      </c>
      <c r="DC20" s="197">
        <v>5</v>
      </c>
      <c r="DD20" s="197">
        <v>0</v>
      </c>
      <c r="DE20" s="197">
        <v>0</v>
      </c>
      <c r="DF20" s="197"/>
      <c r="DG20" s="197"/>
      <c r="DH20" s="197"/>
      <c r="DI20" s="197"/>
    </row>
    <row r="21" spans="1:113" ht="15.75" customHeight="1">
      <c r="A21" s="197" t="s">
        <v>324</v>
      </c>
      <c r="B21" s="197">
        <v>7</v>
      </c>
      <c r="C21" s="197" t="s">
        <v>338</v>
      </c>
      <c r="D21" s="197" t="s">
        <v>326</v>
      </c>
      <c r="E21" s="197" t="s">
        <v>367</v>
      </c>
      <c r="F21" s="197" t="s">
        <v>372</v>
      </c>
      <c r="G21" s="197" t="s">
        <v>373</v>
      </c>
      <c r="H21" s="27" t="s">
        <v>374</v>
      </c>
      <c r="I21" s="27"/>
      <c r="J21" s="197"/>
      <c r="K21" s="197"/>
      <c r="L21" s="197"/>
      <c r="M21" s="197"/>
      <c r="N21" s="197">
        <v>140</v>
      </c>
      <c r="O21" s="197">
        <v>100</v>
      </c>
      <c r="P21" s="197">
        <v>80</v>
      </c>
      <c r="Q21" s="197">
        <v>90</v>
      </c>
      <c r="R21" s="197"/>
      <c r="S21" s="197"/>
      <c r="T21" s="197">
        <v>0</v>
      </c>
      <c r="U21" s="197">
        <v>0</v>
      </c>
      <c r="V21" s="197"/>
      <c r="W21" s="197"/>
      <c r="X21" s="197">
        <v>0</v>
      </c>
      <c r="Y21" s="197">
        <v>0</v>
      </c>
      <c r="Z21" s="197"/>
      <c r="AA21" s="197"/>
      <c r="AB21" s="197">
        <v>0</v>
      </c>
      <c r="AC21" s="197">
        <v>0</v>
      </c>
      <c r="AD21" s="197"/>
      <c r="AE21" s="197"/>
      <c r="AF21" s="197"/>
      <c r="AG21" s="197"/>
      <c r="AH21" s="197"/>
      <c r="AI21" s="197"/>
      <c r="AJ21" s="197">
        <v>0</v>
      </c>
      <c r="AK21" s="197">
        <v>0</v>
      </c>
      <c r="AL21" s="197"/>
      <c r="AM21" s="197"/>
      <c r="AN21" s="197">
        <v>0</v>
      </c>
      <c r="AO21" s="197">
        <v>0</v>
      </c>
      <c r="AP21" s="197"/>
      <c r="AQ21" s="197"/>
      <c r="AR21" s="197">
        <v>0</v>
      </c>
      <c r="AS21" s="197">
        <v>1</v>
      </c>
      <c r="AT21" s="197"/>
      <c r="AU21" s="197"/>
      <c r="AV21" s="197">
        <v>0</v>
      </c>
      <c r="AW21" s="197">
        <v>0</v>
      </c>
      <c r="AX21" s="197"/>
      <c r="AY21" s="197"/>
      <c r="AZ21" s="197">
        <v>0</v>
      </c>
      <c r="BA21" s="197">
        <v>0</v>
      </c>
      <c r="BB21" s="197"/>
      <c r="BC21" s="197"/>
      <c r="BD21" s="197">
        <v>0</v>
      </c>
      <c r="BE21" s="197">
        <v>0</v>
      </c>
      <c r="BF21" s="197"/>
      <c r="BG21" s="197"/>
      <c r="BH21" s="197"/>
      <c r="BI21" s="197"/>
      <c r="BJ21" s="197"/>
      <c r="BK21" s="197"/>
      <c r="BL21" s="197">
        <v>0</v>
      </c>
      <c r="BM21" s="197">
        <v>0</v>
      </c>
      <c r="BN21" s="197"/>
      <c r="BO21" s="197"/>
      <c r="BP21" s="197">
        <v>6</v>
      </c>
      <c r="BQ21" s="197">
        <v>0</v>
      </c>
      <c r="BR21" s="140">
        <v>0</v>
      </c>
      <c r="BS21" s="140">
        <v>1</v>
      </c>
      <c r="BT21" s="197">
        <v>0</v>
      </c>
      <c r="BU21" s="197">
        <v>1</v>
      </c>
      <c r="BV21" s="197">
        <v>0</v>
      </c>
      <c r="BW21" s="197">
        <v>2</v>
      </c>
      <c r="BX21" s="197">
        <v>0</v>
      </c>
      <c r="BY21" s="197">
        <v>1</v>
      </c>
      <c r="BZ21" s="197">
        <v>1</v>
      </c>
      <c r="CA21" s="197">
        <v>0</v>
      </c>
      <c r="CB21" s="197">
        <v>32</v>
      </c>
      <c r="CC21" s="197">
        <v>28</v>
      </c>
      <c r="CD21" s="197"/>
      <c r="CE21" s="197"/>
      <c r="CF21" s="197"/>
      <c r="CG21" s="197"/>
      <c r="CH21" s="197">
        <v>5</v>
      </c>
      <c r="CI21" s="197">
        <v>6</v>
      </c>
      <c r="CJ21" s="197">
        <v>6</v>
      </c>
      <c r="CK21" s="197">
        <v>4</v>
      </c>
      <c r="CL21" s="120">
        <v>12</v>
      </c>
      <c r="CM21" s="197">
        <v>2</v>
      </c>
      <c r="CN21" s="120">
        <v>8</v>
      </c>
      <c r="CO21" s="120">
        <v>3</v>
      </c>
      <c r="CP21" s="197">
        <v>6</v>
      </c>
      <c r="CQ21" s="197">
        <v>3</v>
      </c>
      <c r="CR21" s="197"/>
      <c r="CS21" s="197"/>
      <c r="CT21" s="197">
        <v>44</v>
      </c>
      <c r="CU21" s="197">
        <v>26</v>
      </c>
      <c r="CV21" s="197">
        <v>0</v>
      </c>
      <c r="CW21" s="197">
        <v>0</v>
      </c>
      <c r="CX21" s="197">
        <v>64</v>
      </c>
      <c r="CY21" s="197">
        <v>40</v>
      </c>
      <c r="CZ21" s="197">
        <v>8</v>
      </c>
      <c r="DA21" s="197">
        <v>12</v>
      </c>
      <c r="DB21" s="197">
        <v>1</v>
      </c>
      <c r="DC21" s="197">
        <v>9</v>
      </c>
      <c r="DD21" s="197">
        <v>1</v>
      </c>
      <c r="DE21" s="197">
        <v>0</v>
      </c>
      <c r="DF21" s="197"/>
      <c r="DG21" s="197"/>
      <c r="DH21" s="197"/>
      <c r="DI21" s="197"/>
    </row>
    <row r="22" spans="1:113" ht="15.75" customHeight="1">
      <c r="A22" s="197" t="s">
        <v>324</v>
      </c>
      <c r="B22" s="197">
        <v>8</v>
      </c>
      <c r="C22" s="197" t="s">
        <v>325</v>
      </c>
      <c r="D22" s="197" t="s">
        <v>326</v>
      </c>
      <c r="E22" s="197" t="s">
        <v>367</v>
      </c>
      <c r="F22" s="197" t="s">
        <v>375</v>
      </c>
      <c r="G22" s="197" t="s">
        <v>157</v>
      </c>
      <c r="H22" s="27" t="s">
        <v>376</v>
      </c>
      <c r="I22" s="27"/>
      <c r="J22" s="197">
        <v>300</v>
      </c>
      <c r="K22" s="197">
        <v>320</v>
      </c>
      <c r="L22" s="197"/>
      <c r="M22" s="197"/>
      <c r="N22" s="197">
        <v>80</v>
      </c>
      <c r="O22" s="197">
        <v>70</v>
      </c>
      <c r="P22" s="197">
        <v>90</v>
      </c>
      <c r="Q22" s="197">
        <v>160</v>
      </c>
      <c r="R22" s="197"/>
      <c r="S22" s="197"/>
      <c r="T22" s="197">
        <v>0</v>
      </c>
      <c r="U22" s="197">
        <v>0</v>
      </c>
      <c r="V22" s="197"/>
      <c r="W22" s="197"/>
      <c r="X22" s="197">
        <v>0</v>
      </c>
      <c r="Y22" s="197">
        <v>0</v>
      </c>
      <c r="Z22" s="197"/>
      <c r="AA22" s="197"/>
      <c r="AB22" s="197">
        <v>0</v>
      </c>
      <c r="AC22" s="197">
        <v>0</v>
      </c>
      <c r="AD22" s="197"/>
      <c r="AE22" s="197"/>
      <c r="AF22" s="197">
        <v>0</v>
      </c>
      <c r="AG22" s="197">
        <v>0</v>
      </c>
      <c r="AH22" s="197"/>
      <c r="AI22" s="197"/>
      <c r="AJ22" s="197">
        <v>2</v>
      </c>
      <c r="AK22" s="197">
        <v>0</v>
      </c>
      <c r="AL22" s="197"/>
      <c r="AM22" s="197"/>
      <c r="AN22" s="197">
        <v>0</v>
      </c>
      <c r="AO22" s="197">
        <v>0</v>
      </c>
      <c r="AP22" s="197"/>
      <c r="AQ22" s="197"/>
      <c r="AR22" s="197">
        <v>0</v>
      </c>
      <c r="AS22" s="197">
        <v>0</v>
      </c>
      <c r="AT22" s="197"/>
      <c r="AU22" s="197"/>
      <c r="AV22" s="197">
        <v>0</v>
      </c>
      <c r="AW22" s="197">
        <v>0</v>
      </c>
      <c r="AX22" s="197"/>
      <c r="AY22" s="197"/>
      <c r="AZ22" s="197">
        <v>0</v>
      </c>
      <c r="BA22" s="197">
        <v>0</v>
      </c>
      <c r="BB22" s="197"/>
      <c r="BC22" s="197"/>
      <c r="BD22" s="197">
        <v>0</v>
      </c>
      <c r="BE22" s="197">
        <v>0</v>
      </c>
      <c r="BF22" s="197"/>
      <c r="BG22" s="197"/>
      <c r="BH22" s="197"/>
      <c r="BI22" s="197"/>
      <c r="BJ22" s="197"/>
      <c r="BK22" s="197"/>
      <c r="BL22" s="197">
        <v>0</v>
      </c>
      <c r="BM22" s="197">
        <v>0</v>
      </c>
      <c r="BN22" s="197"/>
      <c r="BO22" s="197"/>
      <c r="BP22" s="197">
        <v>9</v>
      </c>
      <c r="BQ22" s="197">
        <v>3</v>
      </c>
      <c r="BR22" s="140">
        <v>0</v>
      </c>
      <c r="BS22" s="140">
        <v>1</v>
      </c>
      <c r="BT22" s="197">
        <v>0</v>
      </c>
      <c r="BU22" s="197">
        <v>1</v>
      </c>
      <c r="BV22" s="197">
        <v>1</v>
      </c>
      <c r="BW22" s="197">
        <v>5</v>
      </c>
      <c r="BX22" s="197">
        <v>0</v>
      </c>
      <c r="BY22" s="197">
        <v>0</v>
      </c>
      <c r="BZ22" s="197">
        <v>0</v>
      </c>
      <c r="CA22" s="197">
        <v>1</v>
      </c>
      <c r="CB22" s="197">
        <v>4</v>
      </c>
      <c r="CC22" s="197">
        <v>1</v>
      </c>
      <c r="CD22" s="197"/>
      <c r="CE22" s="197"/>
      <c r="CF22" s="197"/>
      <c r="CG22" s="197"/>
      <c r="CH22" s="197">
        <v>7</v>
      </c>
      <c r="CI22" s="197">
        <v>6</v>
      </c>
      <c r="CJ22" s="197">
        <v>21</v>
      </c>
      <c r="CK22" s="197">
        <v>13</v>
      </c>
      <c r="CL22" s="120">
        <v>200</v>
      </c>
      <c r="CM22" s="197">
        <v>60</v>
      </c>
      <c r="CN22" s="120">
        <v>115</v>
      </c>
      <c r="CO22" s="120">
        <v>75</v>
      </c>
      <c r="CP22" s="197">
        <v>13</v>
      </c>
      <c r="CQ22" s="197">
        <v>6</v>
      </c>
      <c r="CR22" s="197"/>
      <c r="CS22" s="197"/>
      <c r="CT22" s="197">
        <v>16</v>
      </c>
      <c r="CU22" s="197">
        <v>15</v>
      </c>
      <c r="CV22" s="197">
        <v>200</v>
      </c>
      <c r="CW22" s="197">
        <v>180</v>
      </c>
      <c r="CX22" s="197">
        <v>80</v>
      </c>
      <c r="CY22" s="197">
        <v>70</v>
      </c>
      <c r="CZ22" s="197">
        <v>31</v>
      </c>
      <c r="DA22" s="197">
        <v>32</v>
      </c>
      <c r="DB22" s="197">
        <v>14</v>
      </c>
      <c r="DC22" s="197">
        <v>13</v>
      </c>
      <c r="DD22" s="197">
        <v>1</v>
      </c>
      <c r="DE22" s="197">
        <v>0</v>
      </c>
      <c r="DF22" s="197"/>
      <c r="DG22" s="197"/>
      <c r="DH22" s="197"/>
      <c r="DI22" s="197"/>
    </row>
    <row r="23" spans="1:113" ht="15.75" customHeight="1">
      <c r="A23" s="197" t="s">
        <v>324</v>
      </c>
      <c r="B23" s="197">
        <v>8</v>
      </c>
      <c r="C23" s="197" t="s">
        <v>328</v>
      </c>
      <c r="D23" s="197" t="s">
        <v>326</v>
      </c>
      <c r="E23" s="197" t="s">
        <v>367</v>
      </c>
      <c r="F23" s="197" t="s">
        <v>377</v>
      </c>
      <c r="G23" s="197" t="s">
        <v>373</v>
      </c>
      <c r="H23" s="27" t="s">
        <v>378</v>
      </c>
      <c r="I23" s="27"/>
      <c r="J23" s="197">
        <v>1000</v>
      </c>
      <c r="K23" s="197">
        <v>1000</v>
      </c>
      <c r="L23" s="197"/>
      <c r="M23" s="197"/>
      <c r="N23" s="197">
        <v>600</v>
      </c>
      <c r="O23" s="197">
        <v>700</v>
      </c>
      <c r="P23" s="197">
        <v>480</v>
      </c>
      <c r="Q23" s="197">
        <v>550</v>
      </c>
      <c r="R23" s="197"/>
      <c r="S23" s="197"/>
      <c r="T23" s="197">
        <v>0</v>
      </c>
      <c r="U23" s="197">
        <v>0</v>
      </c>
      <c r="V23" s="197"/>
      <c r="W23" s="197"/>
      <c r="X23" s="197">
        <v>0</v>
      </c>
      <c r="Y23" s="197">
        <v>0</v>
      </c>
      <c r="Z23" s="197"/>
      <c r="AA23" s="197"/>
      <c r="AB23" s="197">
        <v>1</v>
      </c>
      <c r="AC23" s="197">
        <v>0</v>
      </c>
      <c r="AD23" s="197"/>
      <c r="AE23" s="197"/>
      <c r="AF23" s="197">
        <v>0</v>
      </c>
      <c r="AG23" s="197">
        <v>3</v>
      </c>
      <c r="AH23" s="197"/>
      <c r="AI23" s="197"/>
      <c r="AJ23" s="197">
        <v>0</v>
      </c>
      <c r="AK23" s="197">
        <v>6</v>
      </c>
      <c r="AL23" s="197"/>
      <c r="AM23" s="197"/>
      <c r="AN23" s="197">
        <v>0</v>
      </c>
      <c r="AO23" s="197">
        <v>0</v>
      </c>
      <c r="AP23" s="197"/>
      <c r="AQ23" s="197"/>
      <c r="AR23" s="197">
        <v>0</v>
      </c>
      <c r="AS23" s="197">
        <v>0</v>
      </c>
      <c r="AT23" s="197"/>
      <c r="AU23" s="197"/>
      <c r="AV23" s="197">
        <v>0</v>
      </c>
      <c r="AW23" s="197">
        <v>4</v>
      </c>
      <c r="AX23" s="197"/>
      <c r="AY23" s="197"/>
      <c r="AZ23" s="197">
        <v>0</v>
      </c>
      <c r="BA23" s="197">
        <v>0</v>
      </c>
      <c r="BB23" s="197"/>
      <c r="BC23" s="197"/>
      <c r="BD23" s="197">
        <v>0</v>
      </c>
      <c r="BE23" s="197">
        <v>0</v>
      </c>
      <c r="BF23" s="197"/>
      <c r="BG23" s="197"/>
      <c r="BH23" s="197"/>
      <c r="BI23" s="197"/>
      <c r="BJ23" s="197"/>
      <c r="BK23" s="197"/>
      <c r="BL23" s="197">
        <v>5</v>
      </c>
      <c r="BM23" s="197">
        <v>4</v>
      </c>
      <c r="BN23" s="197"/>
      <c r="BO23" s="197"/>
      <c r="BP23" s="197">
        <v>17</v>
      </c>
      <c r="BQ23" s="197">
        <v>8</v>
      </c>
      <c r="BR23" s="140">
        <v>7</v>
      </c>
      <c r="BS23" s="140">
        <v>1</v>
      </c>
      <c r="BT23" s="197">
        <v>0</v>
      </c>
      <c r="BU23" s="197">
        <v>0</v>
      </c>
      <c r="BV23" s="197"/>
      <c r="BW23" s="197"/>
      <c r="BX23" s="197">
        <v>5</v>
      </c>
      <c r="BY23" s="197">
        <v>0</v>
      </c>
      <c r="BZ23" s="197">
        <v>18</v>
      </c>
      <c r="CA23" s="197">
        <v>11</v>
      </c>
      <c r="CB23" s="197">
        <v>16</v>
      </c>
      <c r="CC23" s="197">
        <v>36</v>
      </c>
      <c r="CD23" s="197"/>
      <c r="CE23" s="197"/>
      <c r="CF23" s="197"/>
      <c r="CG23" s="197"/>
      <c r="CH23" s="197">
        <v>24</v>
      </c>
      <c r="CI23" s="197">
        <v>11</v>
      </c>
      <c r="CJ23" s="197"/>
      <c r="CK23" s="197"/>
      <c r="CL23" s="197"/>
      <c r="CM23" s="197"/>
      <c r="CN23" s="120"/>
      <c r="CO23" s="120"/>
      <c r="CP23" s="197"/>
      <c r="CQ23" s="197"/>
      <c r="CR23" s="197"/>
      <c r="CS23" s="197"/>
      <c r="CT23" s="197">
        <v>310</v>
      </c>
      <c r="CU23" s="197">
        <v>150</v>
      </c>
      <c r="CV23" s="197">
        <v>1800</v>
      </c>
      <c r="CW23" s="197">
        <v>1700</v>
      </c>
      <c r="CX23" s="197">
        <v>750</v>
      </c>
      <c r="CY23" s="197">
        <v>600</v>
      </c>
      <c r="CZ23" s="197">
        <v>180</v>
      </c>
      <c r="DA23" s="197">
        <v>110</v>
      </c>
      <c r="DB23" s="197">
        <v>1100</v>
      </c>
      <c r="DC23" s="197">
        <v>800</v>
      </c>
      <c r="DD23" s="197">
        <v>9</v>
      </c>
      <c r="DE23" s="197">
        <v>10</v>
      </c>
      <c r="DF23" s="197"/>
      <c r="DG23" s="197"/>
      <c r="DH23" s="197"/>
      <c r="DI23" s="197"/>
    </row>
    <row r="24" spans="1:113" ht="15.75" customHeight="1">
      <c r="A24" s="120" t="s">
        <v>324</v>
      </c>
      <c r="B24" s="121">
        <v>10</v>
      </c>
      <c r="C24" s="225" t="s">
        <v>325</v>
      </c>
      <c r="D24" s="120" t="s">
        <v>326</v>
      </c>
      <c r="E24" s="120" t="s">
        <v>388</v>
      </c>
      <c r="F24" s="120" t="s">
        <v>389</v>
      </c>
      <c r="G24" s="120" t="s">
        <v>63</v>
      </c>
      <c r="H24" s="27" t="s">
        <v>390</v>
      </c>
      <c r="I24" s="29"/>
      <c r="J24" s="121">
        <v>0</v>
      </c>
      <c r="K24" s="121">
        <v>1</v>
      </c>
      <c r="L24" s="120"/>
      <c r="M24" s="120"/>
      <c r="N24" s="120">
        <v>0</v>
      </c>
      <c r="O24" s="120">
        <v>1</v>
      </c>
      <c r="P24" s="120">
        <v>0</v>
      </c>
      <c r="Q24" s="120">
        <v>0</v>
      </c>
      <c r="R24" s="120"/>
      <c r="S24" s="120"/>
      <c r="T24" s="120">
        <v>0</v>
      </c>
      <c r="U24" s="120">
        <v>0</v>
      </c>
      <c r="V24" s="120"/>
      <c r="W24" s="120"/>
      <c r="X24" s="120">
        <v>0</v>
      </c>
      <c r="Y24" s="120">
        <v>0</v>
      </c>
      <c r="Z24" s="120"/>
      <c r="AA24" s="120"/>
      <c r="AB24" s="120">
        <v>0</v>
      </c>
      <c r="AC24" s="120">
        <v>0</v>
      </c>
      <c r="AD24" s="120"/>
      <c r="AE24" s="120"/>
      <c r="AF24" s="120">
        <v>0</v>
      </c>
      <c r="AG24" s="120">
        <v>0</v>
      </c>
      <c r="AH24" s="120"/>
      <c r="AI24" s="120"/>
      <c r="AJ24" s="120">
        <v>0</v>
      </c>
      <c r="AK24" s="120">
        <v>0</v>
      </c>
      <c r="AL24" s="120"/>
      <c r="AM24" s="120"/>
      <c r="AN24" s="120">
        <v>0</v>
      </c>
      <c r="AO24" s="120">
        <v>0</v>
      </c>
      <c r="AP24" s="120"/>
      <c r="AQ24" s="120"/>
      <c r="AR24" s="120">
        <v>0</v>
      </c>
      <c r="AS24" s="120">
        <v>0</v>
      </c>
      <c r="AT24" s="120"/>
      <c r="AU24" s="120"/>
      <c r="AV24" s="120">
        <v>0</v>
      </c>
      <c r="AW24" s="120">
        <v>0</v>
      </c>
      <c r="AX24" s="120"/>
      <c r="AY24" s="120"/>
      <c r="AZ24" s="120">
        <v>0</v>
      </c>
      <c r="BA24" s="120">
        <v>0</v>
      </c>
      <c r="BB24" s="120"/>
      <c r="BC24" s="120"/>
      <c r="BD24" s="120">
        <v>0</v>
      </c>
      <c r="BE24" s="120">
        <v>0</v>
      </c>
      <c r="BF24" s="120"/>
      <c r="BG24" s="120"/>
      <c r="BH24" s="120"/>
      <c r="BI24" s="120"/>
      <c r="BJ24" s="120"/>
      <c r="BK24" s="120"/>
      <c r="BL24" s="120"/>
      <c r="BM24" s="120"/>
      <c r="BN24" s="120"/>
      <c r="BO24" s="120"/>
      <c r="BP24" s="120">
        <v>0</v>
      </c>
      <c r="BQ24" s="120">
        <v>2</v>
      </c>
      <c r="BR24" s="275">
        <v>0</v>
      </c>
      <c r="BS24" s="275">
        <v>0</v>
      </c>
      <c r="BT24" s="120">
        <v>3</v>
      </c>
      <c r="BU24" s="120">
        <v>6</v>
      </c>
      <c r="BV24" s="120"/>
      <c r="BW24" s="120"/>
      <c r="BX24" s="120">
        <v>4</v>
      </c>
      <c r="BY24" s="120">
        <v>11</v>
      </c>
      <c r="BZ24" s="120">
        <v>12</v>
      </c>
      <c r="CA24" s="120">
        <v>34</v>
      </c>
      <c r="CB24" s="120"/>
      <c r="CC24" s="120"/>
      <c r="CD24" s="120"/>
      <c r="CE24" s="120"/>
      <c r="CF24" s="120"/>
      <c r="CG24" s="120"/>
      <c r="CH24" s="120">
        <v>1</v>
      </c>
      <c r="CI24" s="120">
        <v>6</v>
      </c>
      <c r="CJ24" s="120">
        <v>11</v>
      </c>
      <c r="CK24" s="120">
        <v>15</v>
      </c>
      <c r="CL24" s="120">
        <v>31</v>
      </c>
      <c r="CM24" s="120">
        <v>26</v>
      </c>
      <c r="CN24" s="120">
        <v>29</v>
      </c>
      <c r="CO24" s="120">
        <v>18</v>
      </c>
      <c r="CP24" s="120"/>
      <c r="CQ24" s="120"/>
      <c r="CR24" s="120"/>
      <c r="CS24" s="120"/>
      <c r="CT24" s="120">
        <v>59</v>
      </c>
      <c r="CU24" s="120">
        <v>62</v>
      </c>
      <c r="CV24" s="120">
        <v>100</v>
      </c>
      <c r="CW24" s="120">
        <v>80</v>
      </c>
      <c r="CX24" s="120">
        <v>29</v>
      </c>
      <c r="CY24" s="120">
        <v>33</v>
      </c>
      <c r="CZ24" s="120">
        <v>2</v>
      </c>
      <c r="DA24" s="120">
        <v>4</v>
      </c>
      <c r="DB24" s="120">
        <v>2</v>
      </c>
      <c r="DC24" s="120">
        <v>5</v>
      </c>
      <c r="DD24" s="120">
        <v>1</v>
      </c>
      <c r="DE24" s="120">
        <v>5</v>
      </c>
      <c r="DF24" s="120"/>
      <c r="DG24" s="120"/>
      <c r="DH24" s="120"/>
      <c r="DI24" s="120"/>
    </row>
    <row r="25" spans="1:113" ht="15.75" customHeight="1">
      <c r="A25" s="120" t="s">
        <v>324</v>
      </c>
      <c r="B25" s="121">
        <v>11</v>
      </c>
      <c r="C25" s="225" t="s">
        <v>325</v>
      </c>
      <c r="D25" s="120" t="s">
        <v>326</v>
      </c>
      <c r="E25" s="120" t="s">
        <v>396</v>
      </c>
      <c r="F25" s="120" t="s">
        <v>397</v>
      </c>
      <c r="G25" s="120" t="s">
        <v>85</v>
      </c>
      <c r="H25" s="27" t="s">
        <v>398</v>
      </c>
      <c r="I25" s="29"/>
      <c r="J25" s="121">
        <v>2</v>
      </c>
      <c r="K25" s="121">
        <v>3</v>
      </c>
      <c r="L25" s="120"/>
      <c r="M25" s="120"/>
      <c r="N25" s="120">
        <v>0</v>
      </c>
      <c r="O25" s="120">
        <v>0</v>
      </c>
      <c r="P25" s="120">
        <v>0</v>
      </c>
      <c r="Q25" s="120">
        <v>0</v>
      </c>
      <c r="R25" s="120"/>
      <c r="S25" s="120"/>
      <c r="T25" s="120">
        <v>0</v>
      </c>
      <c r="U25" s="120">
        <v>0</v>
      </c>
      <c r="V25" s="120"/>
      <c r="W25" s="120"/>
      <c r="X25" s="120">
        <v>0</v>
      </c>
      <c r="Y25" s="120">
        <v>0</v>
      </c>
      <c r="Z25" s="120"/>
      <c r="AA25" s="120"/>
      <c r="AB25" s="120">
        <v>0</v>
      </c>
      <c r="AC25" s="120">
        <v>0</v>
      </c>
      <c r="AD25" s="120"/>
      <c r="AE25" s="120"/>
      <c r="AF25" s="120">
        <v>0</v>
      </c>
      <c r="AG25" s="120">
        <v>0</v>
      </c>
      <c r="AH25" s="120"/>
      <c r="AI25" s="120"/>
      <c r="AJ25" s="120">
        <v>0</v>
      </c>
      <c r="AK25" s="120">
        <v>0</v>
      </c>
      <c r="AL25" s="120"/>
      <c r="AM25" s="120"/>
      <c r="AN25" s="120">
        <v>0</v>
      </c>
      <c r="AO25" s="120">
        <v>0</v>
      </c>
      <c r="AP25" s="120"/>
      <c r="AQ25" s="120"/>
      <c r="AR25" s="120">
        <v>0</v>
      </c>
      <c r="AS25" s="120">
        <v>0</v>
      </c>
      <c r="AT25" s="120"/>
      <c r="AU25" s="120"/>
      <c r="AV25" s="120">
        <v>0</v>
      </c>
      <c r="AW25" s="120">
        <v>0</v>
      </c>
      <c r="AX25" s="120"/>
      <c r="AY25" s="120"/>
      <c r="AZ25" s="120">
        <v>0</v>
      </c>
      <c r="BA25" s="120">
        <v>0</v>
      </c>
      <c r="BB25" s="120"/>
      <c r="BC25" s="120"/>
      <c r="BD25" s="120">
        <v>0</v>
      </c>
      <c r="BE25" s="120">
        <v>0</v>
      </c>
      <c r="BF25" s="120"/>
      <c r="BG25" s="120"/>
      <c r="BH25" s="120"/>
      <c r="BI25" s="120"/>
      <c r="BJ25" s="120"/>
      <c r="BK25" s="120"/>
      <c r="BL25" s="120">
        <v>0</v>
      </c>
      <c r="BM25" s="120">
        <v>0</v>
      </c>
      <c r="BN25" s="120"/>
      <c r="BO25" s="120"/>
      <c r="BP25" s="120"/>
      <c r="BQ25" s="120"/>
      <c r="BR25" s="275"/>
      <c r="BS25" s="275"/>
      <c r="BT25" s="120"/>
      <c r="BU25" s="120"/>
      <c r="BV25" s="120">
        <v>4</v>
      </c>
      <c r="BW25" s="120">
        <v>18</v>
      </c>
      <c r="BX25" s="120"/>
      <c r="BY25" s="120"/>
      <c r="BZ25" s="120"/>
      <c r="CA25" s="120"/>
      <c r="CB25" s="120">
        <v>19</v>
      </c>
      <c r="CC25" s="120">
        <v>61</v>
      </c>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row>
    <row r="26" spans="1:113" ht="15.75" customHeight="1">
      <c r="A26" s="120" t="s">
        <v>324</v>
      </c>
      <c r="B26" s="275">
        <v>11</v>
      </c>
      <c r="C26" s="275" t="s">
        <v>328</v>
      </c>
      <c r="D26" s="120" t="s">
        <v>326</v>
      </c>
      <c r="E26" s="120" t="s">
        <v>396</v>
      </c>
      <c r="F26" s="120">
        <v>0</v>
      </c>
      <c r="G26" s="120" t="s">
        <v>85</v>
      </c>
      <c r="H26" s="27" t="s">
        <v>405</v>
      </c>
      <c r="I26" s="54"/>
      <c r="J26" s="272"/>
      <c r="K26" s="272"/>
      <c r="L26" s="120"/>
      <c r="M26" s="120"/>
      <c r="N26" s="120"/>
      <c r="O26" s="120"/>
      <c r="P26" s="120"/>
      <c r="Q26" s="120"/>
      <c r="R26" s="120"/>
      <c r="S26" s="120"/>
      <c r="T26" s="120">
        <v>0</v>
      </c>
      <c r="U26" s="120">
        <v>0</v>
      </c>
      <c r="V26" s="120"/>
      <c r="W26" s="120"/>
      <c r="X26" s="120">
        <v>0</v>
      </c>
      <c r="Y26" s="120">
        <v>0</v>
      </c>
      <c r="Z26" s="120"/>
      <c r="AA26" s="120"/>
      <c r="AB26" s="120"/>
      <c r="AC26" s="120"/>
      <c r="AD26" s="120"/>
      <c r="AE26" s="120"/>
      <c r="AF26" s="120"/>
      <c r="AG26" s="120"/>
      <c r="AH26" s="120"/>
      <c r="AI26" s="120"/>
      <c r="AJ26" s="120">
        <v>0</v>
      </c>
      <c r="AK26" s="120">
        <v>0</v>
      </c>
      <c r="AL26" s="120"/>
      <c r="AM26" s="120"/>
      <c r="AN26" s="120"/>
      <c r="AO26" s="120"/>
      <c r="AP26" s="120"/>
      <c r="AQ26" s="120"/>
      <c r="AR26" s="120"/>
      <c r="AS26" s="120"/>
      <c r="AT26" s="120"/>
      <c r="AU26" s="120"/>
      <c r="AV26" s="120"/>
      <c r="AW26" s="120"/>
      <c r="AX26" s="120"/>
      <c r="AY26" s="120"/>
      <c r="AZ26" s="120"/>
      <c r="BA26" s="120"/>
      <c r="BB26" s="120"/>
      <c r="BC26" s="120"/>
      <c r="BD26" s="120">
        <v>0</v>
      </c>
      <c r="BE26" s="120">
        <v>3</v>
      </c>
      <c r="BF26" s="120"/>
      <c r="BG26" s="120"/>
      <c r="BH26" s="120"/>
      <c r="BI26" s="120"/>
      <c r="BJ26" s="120"/>
      <c r="BK26" s="120"/>
      <c r="BL26" s="120">
        <v>0</v>
      </c>
      <c r="BM26" s="120">
        <v>0</v>
      </c>
      <c r="BN26" s="120"/>
      <c r="BO26" s="120"/>
      <c r="BP26" s="120"/>
      <c r="BQ26" s="120"/>
      <c r="BR26" s="272"/>
      <c r="BS26" s="272"/>
      <c r="BT26" s="120"/>
      <c r="BU26" s="120"/>
      <c r="BV26" s="120">
        <v>32</v>
      </c>
      <c r="BW26" s="120">
        <v>37</v>
      </c>
      <c r="BX26" s="120"/>
      <c r="BY26" s="120"/>
      <c r="BZ26" s="120"/>
      <c r="CA26" s="120"/>
      <c r="CB26" s="120"/>
      <c r="CC26" s="120"/>
      <c r="CD26" s="120"/>
      <c r="CE26" s="120"/>
      <c r="CF26" s="120"/>
      <c r="CG26" s="120"/>
      <c r="CH26" s="120"/>
      <c r="CI26" s="120"/>
      <c r="CJ26" s="120"/>
      <c r="CK26" s="120"/>
      <c r="CL26" s="272"/>
      <c r="CM26" s="272"/>
      <c r="CN26" s="272"/>
      <c r="CO26" s="272"/>
      <c r="CP26" s="272"/>
      <c r="CQ26" s="272"/>
      <c r="CR26" s="120"/>
      <c r="CS26" s="120"/>
      <c r="CT26" s="120"/>
      <c r="CU26" s="120"/>
      <c r="CV26" s="120"/>
      <c r="CW26" s="120"/>
      <c r="CX26" s="120"/>
      <c r="CY26" s="120"/>
      <c r="CZ26" s="120"/>
      <c r="DA26" s="120"/>
      <c r="DB26" s="120"/>
      <c r="DC26" s="120"/>
      <c r="DD26" s="120"/>
      <c r="DE26" s="120"/>
      <c r="DF26" s="120"/>
      <c r="DG26" s="120"/>
      <c r="DH26" s="120"/>
      <c r="DI26" s="120"/>
    </row>
    <row r="27" spans="1:113" ht="15.75" customHeight="1">
      <c r="A27" s="120" t="s">
        <v>324</v>
      </c>
      <c r="B27" s="275">
        <v>12</v>
      </c>
      <c r="C27" s="275" t="s">
        <v>325</v>
      </c>
      <c r="D27" s="120" t="s">
        <v>326</v>
      </c>
      <c r="E27" s="120" t="s">
        <v>410</v>
      </c>
      <c r="F27" s="120" t="s">
        <v>411</v>
      </c>
      <c r="G27" s="120" t="s">
        <v>157</v>
      </c>
      <c r="H27" s="27" t="s">
        <v>412</v>
      </c>
      <c r="I27" s="54"/>
      <c r="J27" s="275">
        <v>120</v>
      </c>
      <c r="K27" s="275">
        <v>350</v>
      </c>
      <c r="L27" s="120"/>
      <c r="M27" s="120"/>
      <c r="N27" s="120">
        <v>8</v>
      </c>
      <c r="O27" s="120">
        <v>20</v>
      </c>
      <c r="P27" s="120">
        <v>9</v>
      </c>
      <c r="Q27" s="120">
        <v>6</v>
      </c>
      <c r="R27" s="120"/>
      <c r="S27" s="120"/>
      <c r="T27" s="120">
        <v>0</v>
      </c>
      <c r="U27" s="120">
        <v>0</v>
      </c>
      <c r="V27" s="120"/>
      <c r="W27" s="120"/>
      <c r="X27" s="120">
        <v>0</v>
      </c>
      <c r="Y27" s="120">
        <v>0</v>
      </c>
      <c r="Z27" s="120"/>
      <c r="AA27" s="120"/>
      <c r="AB27" s="120">
        <v>0</v>
      </c>
      <c r="AC27" s="120">
        <v>0</v>
      </c>
      <c r="AD27" s="120"/>
      <c r="AE27" s="120"/>
      <c r="AF27" s="120">
        <v>0</v>
      </c>
      <c r="AG27" s="120">
        <v>0</v>
      </c>
      <c r="AH27" s="120"/>
      <c r="AI27" s="120"/>
      <c r="AJ27" s="120">
        <v>2</v>
      </c>
      <c r="AK27" s="120">
        <v>1</v>
      </c>
      <c r="AL27" s="120"/>
      <c r="AM27" s="120"/>
      <c r="AN27" s="120">
        <v>0</v>
      </c>
      <c r="AO27" s="120">
        <v>0</v>
      </c>
      <c r="AP27" s="120"/>
      <c r="AQ27" s="120"/>
      <c r="AR27" s="120">
        <v>0</v>
      </c>
      <c r="AS27" s="120">
        <v>2</v>
      </c>
      <c r="AT27" s="120"/>
      <c r="AU27" s="120"/>
      <c r="AV27" s="120">
        <v>0</v>
      </c>
      <c r="AW27" s="120">
        <v>0</v>
      </c>
      <c r="AX27" s="120"/>
      <c r="AY27" s="120"/>
      <c r="AZ27" s="120">
        <v>0</v>
      </c>
      <c r="BA27" s="120">
        <v>0</v>
      </c>
      <c r="BB27" s="120"/>
      <c r="BC27" s="120"/>
      <c r="BD27" s="120"/>
      <c r="BE27" s="120"/>
      <c r="BF27" s="120"/>
      <c r="BG27" s="120"/>
      <c r="BH27" s="120"/>
      <c r="BI27" s="120"/>
      <c r="BJ27" s="120"/>
      <c r="BK27" s="120"/>
      <c r="BL27" s="120">
        <v>4</v>
      </c>
      <c r="BM27" s="120">
        <v>2</v>
      </c>
      <c r="BN27" s="120"/>
      <c r="BO27" s="120"/>
      <c r="BP27" s="120">
        <v>1</v>
      </c>
      <c r="BQ27" s="120">
        <v>0</v>
      </c>
      <c r="BR27" s="275">
        <v>2</v>
      </c>
      <c r="BS27" s="275">
        <v>1</v>
      </c>
      <c r="BT27" s="120">
        <v>1</v>
      </c>
      <c r="BU27" s="120">
        <v>5</v>
      </c>
      <c r="BV27" s="120">
        <v>14</v>
      </c>
      <c r="BW27" s="120">
        <v>21</v>
      </c>
      <c r="BX27" s="120">
        <v>30</v>
      </c>
      <c r="BY27" s="120">
        <v>38</v>
      </c>
      <c r="BZ27" s="120">
        <v>75</v>
      </c>
      <c r="CA27" s="120">
        <v>110</v>
      </c>
      <c r="CB27" s="120">
        <v>41</v>
      </c>
      <c r="CC27" s="120">
        <v>66</v>
      </c>
      <c r="CD27" s="120"/>
      <c r="CE27" s="120"/>
      <c r="CF27" s="120"/>
      <c r="CG27" s="120"/>
      <c r="CH27" s="120">
        <v>28</v>
      </c>
      <c r="CI27" s="120">
        <v>18</v>
      </c>
      <c r="CJ27" s="120">
        <v>5</v>
      </c>
      <c r="CK27" s="120">
        <v>6</v>
      </c>
      <c r="CL27" s="120">
        <v>41</v>
      </c>
      <c r="CM27" s="120">
        <v>17</v>
      </c>
      <c r="CN27" s="120">
        <v>28</v>
      </c>
      <c r="CO27" s="120">
        <v>23</v>
      </c>
      <c r="CP27" s="120">
        <v>41</v>
      </c>
      <c r="CQ27" s="120">
        <v>26</v>
      </c>
      <c r="CR27" s="120"/>
      <c r="CS27" s="120"/>
      <c r="CT27" s="120">
        <v>290</v>
      </c>
      <c r="CU27" s="120">
        <v>360</v>
      </c>
      <c r="CV27" s="120">
        <v>270</v>
      </c>
      <c r="CW27" s="120">
        <v>310</v>
      </c>
      <c r="CX27" s="120">
        <v>90</v>
      </c>
      <c r="CY27" s="120">
        <v>120</v>
      </c>
      <c r="CZ27" s="120">
        <v>24</v>
      </c>
      <c r="DA27" s="120">
        <v>17</v>
      </c>
      <c r="DB27" s="120">
        <v>18</v>
      </c>
      <c r="DC27" s="120">
        <v>19</v>
      </c>
      <c r="DD27" s="120">
        <v>6</v>
      </c>
      <c r="DE27" s="120">
        <v>9</v>
      </c>
      <c r="DF27" s="120"/>
      <c r="DG27" s="120"/>
      <c r="DH27" s="120"/>
      <c r="DI27" s="120"/>
    </row>
    <row r="28" spans="1:113" ht="15.75" customHeight="1">
      <c r="A28" s="120" t="s">
        <v>324</v>
      </c>
      <c r="B28" s="121">
        <v>12</v>
      </c>
      <c r="C28" s="225" t="s">
        <v>328</v>
      </c>
      <c r="D28" s="120" t="s">
        <v>326</v>
      </c>
      <c r="E28" s="120" t="s">
        <v>410</v>
      </c>
      <c r="F28" s="120" t="s">
        <v>414</v>
      </c>
      <c r="G28" s="120" t="s">
        <v>373</v>
      </c>
      <c r="H28" s="27" t="s">
        <v>416</v>
      </c>
      <c r="I28" s="29"/>
      <c r="J28" s="121">
        <v>260</v>
      </c>
      <c r="K28" s="121">
        <v>480</v>
      </c>
      <c r="L28" s="120"/>
      <c r="M28" s="120"/>
      <c r="N28" s="120">
        <v>240</v>
      </c>
      <c r="O28" s="120">
        <v>500</v>
      </c>
      <c r="P28" s="120">
        <v>300</v>
      </c>
      <c r="Q28" s="120">
        <v>350</v>
      </c>
      <c r="R28" s="120"/>
      <c r="S28" s="120"/>
      <c r="T28" s="120">
        <v>0</v>
      </c>
      <c r="U28" s="120">
        <v>0</v>
      </c>
      <c r="V28" s="120"/>
      <c r="W28" s="120"/>
      <c r="X28" s="120">
        <v>0</v>
      </c>
      <c r="Y28" s="120">
        <v>0</v>
      </c>
      <c r="Z28" s="120"/>
      <c r="AA28" s="120"/>
      <c r="AB28" s="120">
        <v>0</v>
      </c>
      <c r="AC28" s="120">
        <v>0</v>
      </c>
      <c r="AD28" s="120"/>
      <c r="AE28" s="120"/>
      <c r="AF28" s="120">
        <v>0</v>
      </c>
      <c r="AG28" s="120">
        <v>6</v>
      </c>
      <c r="AH28" s="120"/>
      <c r="AI28" s="120"/>
      <c r="AJ28" s="120">
        <v>0</v>
      </c>
      <c r="AK28" s="120">
        <v>8</v>
      </c>
      <c r="AL28" s="120"/>
      <c r="AM28" s="120"/>
      <c r="AN28" s="120">
        <v>0</v>
      </c>
      <c r="AO28" s="120">
        <v>0</v>
      </c>
      <c r="AP28" s="120"/>
      <c r="AQ28" s="120"/>
      <c r="AR28" s="120">
        <v>0</v>
      </c>
      <c r="AS28" s="120">
        <v>0</v>
      </c>
      <c r="AT28" s="120"/>
      <c r="AU28" s="120"/>
      <c r="AV28" s="120">
        <v>0</v>
      </c>
      <c r="AW28" s="120">
        <v>0</v>
      </c>
      <c r="AX28" s="120"/>
      <c r="AY28" s="120"/>
      <c r="AZ28" s="120">
        <v>0</v>
      </c>
      <c r="BA28" s="120">
        <v>0</v>
      </c>
      <c r="BB28" s="120"/>
      <c r="BC28" s="120"/>
      <c r="BD28" s="120">
        <v>0</v>
      </c>
      <c r="BE28" s="120">
        <v>0</v>
      </c>
      <c r="BF28" s="120"/>
      <c r="BG28" s="120"/>
      <c r="BH28" s="120"/>
      <c r="BI28" s="120"/>
      <c r="BJ28" s="120"/>
      <c r="BK28" s="120"/>
      <c r="BL28" s="120">
        <v>11</v>
      </c>
      <c r="BM28" s="120">
        <v>7</v>
      </c>
      <c r="BN28" s="120"/>
      <c r="BO28" s="120"/>
      <c r="BP28" s="120">
        <v>38</v>
      </c>
      <c r="BQ28" s="120">
        <v>8</v>
      </c>
      <c r="BR28" s="275">
        <v>1</v>
      </c>
      <c r="BS28" s="275">
        <v>7</v>
      </c>
      <c r="BT28" s="120">
        <v>9</v>
      </c>
      <c r="BU28" s="120">
        <v>34</v>
      </c>
      <c r="BV28" s="120">
        <v>21</v>
      </c>
      <c r="BW28" s="120">
        <v>20</v>
      </c>
      <c r="BX28" s="120">
        <v>180</v>
      </c>
      <c r="BY28" s="120">
        <v>150</v>
      </c>
      <c r="BZ28" s="120">
        <v>240</v>
      </c>
      <c r="CA28" s="120">
        <v>200</v>
      </c>
      <c r="CB28" s="120">
        <v>320</v>
      </c>
      <c r="CC28" s="120">
        <v>480</v>
      </c>
      <c r="CD28" s="120"/>
      <c r="CE28" s="120"/>
      <c r="CF28" s="120"/>
      <c r="CG28" s="120"/>
      <c r="CH28" s="120">
        <v>240</v>
      </c>
      <c r="CI28" s="120">
        <v>190</v>
      </c>
      <c r="CJ28" s="120">
        <v>250</v>
      </c>
      <c r="CK28" s="120">
        <v>130</v>
      </c>
      <c r="CL28" s="120">
        <v>430</v>
      </c>
      <c r="CM28" s="120">
        <v>300</v>
      </c>
      <c r="CN28" s="120">
        <v>320</v>
      </c>
      <c r="CO28" s="120">
        <v>240</v>
      </c>
      <c r="CP28" s="120">
        <v>230</v>
      </c>
      <c r="CQ28" s="120">
        <v>150</v>
      </c>
      <c r="CR28" s="120"/>
      <c r="CS28" s="120"/>
      <c r="CT28" s="120">
        <v>1100</v>
      </c>
      <c r="CU28" s="120">
        <v>1100</v>
      </c>
      <c r="CV28" s="120">
        <v>1000</v>
      </c>
      <c r="CW28" s="120">
        <v>900</v>
      </c>
      <c r="CX28" s="120">
        <v>700</v>
      </c>
      <c r="CY28" s="120">
        <v>480</v>
      </c>
      <c r="CZ28" s="120">
        <v>110</v>
      </c>
      <c r="DA28" s="120">
        <v>84</v>
      </c>
      <c r="DB28" s="120">
        <v>170</v>
      </c>
      <c r="DC28" s="120">
        <v>200</v>
      </c>
      <c r="DD28" s="120">
        <v>120</v>
      </c>
      <c r="DE28" s="120">
        <v>150</v>
      </c>
      <c r="DF28" s="120"/>
      <c r="DG28" s="120"/>
      <c r="DH28" s="120"/>
      <c r="DI28" s="120"/>
    </row>
    <row r="29" spans="1:113" ht="15.75" customHeight="1">
      <c r="A29" s="120" t="s">
        <v>324</v>
      </c>
      <c r="B29" s="121">
        <v>13</v>
      </c>
      <c r="C29" s="225" t="s">
        <v>325</v>
      </c>
      <c r="D29" s="120" t="s">
        <v>326</v>
      </c>
      <c r="E29" s="120" t="s">
        <v>417</v>
      </c>
      <c r="F29" s="120" t="s">
        <v>418</v>
      </c>
      <c r="G29" s="120" t="s">
        <v>157</v>
      </c>
      <c r="H29" s="27" t="s">
        <v>419</v>
      </c>
      <c r="I29" s="29"/>
      <c r="J29" s="121"/>
      <c r="K29" s="121"/>
      <c r="L29" s="120"/>
      <c r="M29" s="120"/>
      <c r="N29" s="120">
        <v>0</v>
      </c>
      <c r="O29" s="120">
        <v>3</v>
      </c>
      <c r="P29" s="120">
        <v>0</v>
      </c>
      <c r="Q29" s="120">
        <v>4</v>
      </c>
      <c r="R29" s="120"/>
      <c r="S29" s="120"/>
      <c r="T29" s="120">
        <v>0</v>
      </c>
      <c r="U29" s="120">
        <v>0</v>
      </c>
      <c r="V29" s="120"/>
      <c r="W29" s="120"/>
      <c r="X29" s="120">
        <v>0</v>
      </c>
      <c r="Y29" s="120">
        <v>0</v>
      </c>
      <c r="Z29" s="120"/>
      <c r="AA29" s="120"/>
      <c r="AB29" s="120">
        <v>0</v>
      </c>
      <c r="AC29" s="120">
        <v>0</v>
      </c>
      <c r="AD29" s="120"/>
      <c r="AE29" s="120"/>
      <c r="AF29" s="120">
        <v>0</v>
      </c>
      <c r="AG29" s="120">
        <v>0</v>
      </c>
      <c r="AH29" s="120"/>
      <c r="AI29" s="120"/>
      <c r="AJ29" s="120">
        <v>0</v>
      </c>
      <c r="AK29" s="120">
        <v>1</v>
      </c>
      <c r="AL29" s="120"/>
      <c r="AM29" s="120"/>
      <c r="AN29" s="120">
        <v>0</v>
      </c>
      <c r="AO29" s="120">
        <v>0</v>
      </c>
      <c r="AP29" s="120"/>
      <c r="AQ29" s="120"/>
      <c r="AR29" s="120">
        <v>0</v>
      </c>
      <c r="AS29" s="120">
        <v>0</v>
      </c>
      <c r="AT29" s="120"/>
      <c r="AU29" s="120"/>
      <c r="AV29" s="120">
        <v>0</v>
      </c>
      <c r="AW29" s="120">
        <v>0</v>
      </c>
      <c r="AX29" s="120"/>
      <c r="AY29" s="120"/>
      <c r="AZ29" s="120">
        <v>0</v>
      </c>
      <c r="BA29" s="120">
        <v>0</v>
      </c>
      <c r="BB29" s="120"/>
      <c r="BC29" s="120"/>
      <c r="BD29" s="120">
        <v>0</v>
      </c>
      <c r="BE29" s="120">
        <v>0</v>
      </c>
      <c r="BF29" s="120"/>
      <c r="BG29" s="120"/>
      <c r="BH29" s="120"/>
      <c r="BI29" s="120"/>
      <c r="BJ29" s="120"/>
      <c r="BK29" s="120"/>
      <c r="BL29" s="120">
        <v>0</v>
      </c>
      <c r="BM29" s="120">
        <v>0</v>
      </c>
      <c r="BN29" s="120"/>
      <c r="BO29" s="120"/>
      <c r="BP29" s="120">
        <v>4</v>
      </c>
      <c r="BQ29" s="120">
        <v>2</v>
      </c>
      <c r="BR29" s="275">
        <v>4</v>
      </c>
      <c r="BS29" s="275">
        <v>3</v>
      </c>
      <c r="BT29" s="120">
        <v>2</v>
      </c>
      <c r="BU29" s="120">
        <v>9</v>
      </c>
      <c r="BV29" s="120">
        <v>1</v>
      </c>
      <c r="BW29" s="120">
        <v>2</v>
      </c>
      <c r="BX29" s="120">
        <v>5</v>
      </c>
      <c r="BY29" s="120">
        <v>9</v>
      </c>
      <c r="BZ29" s="120">
        <v>11</v>
      </c>
      <c r="CA29" s="120">
        <v>16</v>
      </c>
      <c r="CB29" s="120">
        <v>15</v>
      </c>
      <c r="CC29" s="120">
        <v>9</v>
      </c>
      <c r="CD29" s="120"/>
      <c r="CE29" s="120"/>
      <c r="CF29" s="120"/>
      <c r="CG29" s="120"/>
      <c r="CH29" s="120">
        <v>8</v>
      </c>
      <c r="CI29" s="120">
        <v>7</v>
      </c>
      <c r="CJ29" s="120"/>
      <c r="CK29" s="120"/>
      <c r="CL29" s="120">
        <v>32</v>
      </c>
      <c r="CM29" s="120">
        <v>29</v>
      </c>
      <c r="CN29" s="120">
        <v>7</v>
      </c>
      <c r="CO29" s="120">
        <v>9</v>
      </c>
      <c r="CP29" s="120">
        <v>38</v>
      </c>
      <c r="CQ29" s="120">
        <v>15</v>
      </c>
      <c r="CR29" s="120"/>
      <c r="CS29" s="120"/>
      <c r="CT29" s="120">
        <v>70</v>
      </c>
      <c r="CU29" s="120">
        <v>40</v>
      </c>
      <c r="CV29" s="120">
        <v>80</v>
      </c>
      <c r="CW29" s="120">
        <v>100</v>
      </c>
      <c r="CX29" s="120">
        <v>60</v>
      </c>
      <c r="CY29" s="120">
        <v>50</v>
      </c>
      <c r="CZ29" s="120">
        <v>19</v>
      </c>
      <c r="DA29" s="120">
        <v>21</v>
      </c>
      <c r="DB29" s="120">
        <v>4</v>
      </c>
      <c r="DC29" s="120">
        <v>7</v>
      </c>
      <c r="DD29" s="120">
        <v>5</v>
      </c>
      <c r="DE29" s="120">
        <v>4</v>
      </c>
      <c r="DF29" s="120"/>
      <c r="DG29" s="120"/>
      <c r="DH29" s="120"/>
      <c r="DI29" s="120"/>
    </row>
    <row r="30" spans="1:113" ht="15.75" customHeight="1">
      <c r="A30" s="120" t="s">
        <v>324</v>
      </c>
      <c r="B30" s="121">
        <v>14</v>
      </c>
      <c r="C30" s="225" t="s">
        <v>325</v>
      </c>
      <c r="D30" s="120" t="s">
        <v>326</v>
      </c>
      <c r="E30" s="120" t="s">
        <v>421</v>
      </c>
      <c r="F30" s="120">
        <v>0</v>
      </c>
      <c r="G30" s="120" t="s">
        <v>373</v>
      </c>
      <c r="H30" s="27">
        <v>0</v>
      </c>
      <c r="I30" s="29"/>
      <c r="J30" s="121">
        <v>5</v>
      </c>
      <c r="K30" s="121">
        <v>9</v>
      </c>
      <c r="L30" s="120"/>
      <c r="M30" s="120"/>
      <c r="N30" s="120">
        <v>0</v>
      </c>
      <c r="O30" s="120">
        <v>0</v>
      </c>
      <c r="P30" s="120">
        <v>0</v>
      </c>
      <c r="Q30" s="120">
        <v>0</v>
      </c>
      <c r="R30" s="120"/>
      <c r="S30" s="120"/>
      <c r="T30" s="120">
        <v>0</v>
      </c>
      <c r="U30" s="120">
        <v>0</v>
      </c>
      <c r="V30" s="120"/>
      <c r="W30" s="120"/>
      <c r="X30" s="120">
        <v>0</v>
      </c>
      <c r="Y30" s="120">
        <v>0</v>
      </c>
      <c r="Z30" s="120"/>
      <c r="AA30" s="120"/>
      <c r="AB30" s="120">
        <v>0</v>
      </c>
      <c r="AC30" s="120">
        <v>0</v>
      </c>
      <c r="AD30" s="120"/>
      <c r="AE30" s="120"/>
      <c r="AF30" s="120">
        <v>0</v>
      </c>
      <c r="AG30" s="120">
        <v>0</v>
      </c>
      <c r="AH30" s="120"/>
      <c r="AI30" s="120"/>
      <c r="AJ30" s="120">
        <v>0</v>
      </c>
      <c r="AK30" s="120">
        <v>0</v>
      </c>
      <c r="AL30" s="120"/>
      <c r="AM30" s="120"/>
      <c r="AN30" s="120">
        <v>0</v>
      </c>
      <c r="AO30" s="120">
        <v>0</v>
      </c>
      <c r="AP30" s="120"/>
      <c r="AQ30" s="120"/>
      <c r="AR30" s="120">
        <v>0</v>
      </c>
      <c r="AS30" s="120">
        <v>0</v>
      </c>
      <c r="AT30" s="120"/>
      <c r="AU30" s="120"/>
      <c r="AV30" s="120">
        <v>0</v>
      </c>
      <c r="AW30" s="120">
        <v>0</v>
      </c>
      <c r="AX30" s="120"/>
      <c r="AY30" s="120"/>
      <c r="AZ30" s="120">
        <v>0</v>
      </c>
      <c r="BA30" s="120">
        <v>0</v>
      </c>
      <c r="BB30" s="120"/>
      <c r="BC30" s="120"/>
      <c r="BD30" s="120">
        <v>0</v>
      </c>
      <c r="BE30" s="120">
        <v>0</v>
      </c>
      <c r="BF30" s="120"/>
      <c r="BG30" s="120"/>
      <c r="BH30" s="120"/>
      <c r="BI30" s="120"/>
      <c r="BJ30" s="120"/>
      <c r="BK30" s="120"/>
      <c r="BL30" s="120">
        <v>2</v>
      </c>
      <c r="BM30" s="120">
        <v>2</v>
      </c>
      <c r="BN30" s="120"/>
      <c r="BO30" s="120"/>
      <c r="BP30" s="120"/>
      <c r="BQ30" s="120"/>
      <c r="BR30" s="275">
        <v>12</v>
      </c>
      <c r="BS30" s="275">
        <v>10</v>
      </c>
      <c r="BT30" s="120">
        <v>26</v>
      </c>
      <c r="BU30" s="120">
        <v>24</v>
      </c>
      <c r="BV30" s="120">
        <v>140</v>
      </c>
      <c r="BW30" s="120">
        <v>120</v>
      </c>
      <c r="BX30" s="120">
        <v>16</v>
      </c>
      <c r="BY30" s="120">
        <v>21</v>
      </c>
      <c r="BZ30" s="120">
        <v>24</v>
      </c>
      <c r="CA30" s="120">
        <v>38</v>
      </c>
      <c r="CB30" s="120">
        <v>64</v>
      </c>
      <c r="CC30" s="120">
        <v>96</v>
      </c>
      <c r="CD30" s="120"/>
      <c r="CE30" s="120"/>
      <c r="CF30" s="120"/>
      <c r="CG30" s="120"/>
      <c r="CH30" s="120">
        <v>100</v>
      </c>
      <c r="CI30" s="120">
        <v>150</v>
      </c>
      <c r="CJ30" s="120">
        <v>96</v>
      </c>
      <c r="CK30" s="120">
        <v>86</v>
      </c>
      <c r="CL30" s="120">
        <v>150</v>
      </c>
      <c r="CM30" s="120">
        <v>130</v>
      </c>
      <c r="CN30" s="120">
        <v>220</v>
      </c>
      <c r="CO30" s="120">
        <v>160</v>
      </c>
      <c r="CP30" s="120">
        <v>130</v>
      </c>
      <c r="CQ30" s="120">
        <v>60</v>
      </c>
      <c r="CR30" s="120"/>
      <c r="CS30" s="120"/>
      <c r="CT30" s="120">
        <v>420</v>
      </c>
      <c r="CU30" s="120">
        <v>360</v>
      </c>
      <c r="CV30" s="120">
        <v>300</v>
      </c>
      <c r="CW30" s="120">
        <v>240</v>
      </c>
      <c r="CX30" s="120">
        <v>110</v>
      </c>
      <c r="CY30" s="120">
        <v>96</v>
      </c>
      <c r="CZ30" s="120">
        <v>12</v>
      </c>
      <c r="DA30" s="120">
        <v>19</v>
      </c>
      <c r="DB30" s="120">
        <v>5</v>
      </c>
      <c r="DC30" s="120">
        <v>10</v>
      </c>
      <c r="DD30" s="120">
        <v>6</v>
      </c>
      <c r="DE30" s="120">
        <v>9</v>
      </c>
      <c r="DF30" s="120"/>
      <c r="DG30" s="120"/>
      <c r="DH30" s="120"/>
      <c r="DI30" s="120"/>
    </row>
    <row r="31" spans="1:113" ht="15.75" customHeight="1">
      <c r="A31" s="120" t="s">
        <v>324</v>
      </c>
      <c r="B31" s="121">
        <v>14</v>
      </c>
      <c r="C31" s="225" t="s">
        <v>328</v>
      </c>
      <c r="D31" s="120" t="s">
        <v>326</v>
      </c>
      <c r="E31" s="120" t="s">
        <v>421</v>
      </c>
      <c r="F31" s="120">
        <v>0</v>
      </c>
      <c r="G31" s="120" t="s">
        <v>38</v>
      </c>
      <c r="H31" s="27">
        <v>0</v>
      </c>
      <c r="I31" s="29"/>
      <c r="J31" s="121">
        <v>1</v>
      </c>
      <c r="K31" s="121">
        <v>0</v>
      </c>
      <c r="L31" s="120"/>
      <c r="M31" s="120"/>
      <c r="N31" s="120">
        <v>0</v>
      </c>
      <c r="O31" s="120">
        <v>0</v>
      </c>
      <c r="P31" s="120">
        <v>0</v>
      </c>
      <c r="Q31" s="120">
        <v>0</v>
      </c>
      <c r="R31" s="120"/>
      <c r="S31" s="120"/>
      <c r="T31" s="120">
        <v>0</v>
      </c>
      <c r="U31" s="120">
        <v>0</v>
      </c>
      <c r="V31" s="120"/>
      <c r="W31" s="120"/>
      <c r="X31" s="120">
        <v>0</v>
      </c>
      <c r="Y31" s="120">
        <v>0</v>
      </c>
      <c r="Z31" s="120"/>
      <c r="AA31" s="120"/>
      <c r="AB31" s="120">
        <v>0</v>
      </c>
      <c r="AC31" s="120">
        <v>0</v>
      </c>
      <c r="AD31" s="120"/>
      <c r="AE31" s="120"/>
      <c r="AF31" s="120">
        <v>0</v>
      </c>
      <c r="AG31" s="120">
        <v>0</v>
      </c>
      <c r="AH31" s="120"/>
      <c r="AI31" s="120"/>
      <c r="AJ31" s="120">
        <v>0</v>
      </c>
      <c r="AK31" s="120">
        <v>0</v>
      </c>
      <c r="AL31" s="120"/>
      <c r="AM31" s="120"/>
      <c r="AN31" s="120">
        <v>0</v>
      </c>
      <c r="AO31" s="120">
        <v>0</v>
      </c>
      <c r="AP31" s="120"/>
      <c r="AQ31" s="120"/>
      <c r="AR31" s="120">
        <v>0</v>
      </c>
      <c r="AS31" s="120">
        <v>0</v>
      </c>
      <c r="AT31" s="120"/>
      <c r="AU31" s="120"/>
      <c r="AV31" s="120">
        <v>0</v>
      </c>
      <c r="AW31" s="120">
        <v>0</v>
      </c>
      <c r="AX31" s="120"/>
      <c r="AY31" s="120"/>
      <c r="AZ31" s="120">
        <v>0</v>
      </c>
      <c r="BA31" s="120">
        <v>0</v>
      </c>
      <c r="BB31" s="120"/>
      <c r="BC31" s="120"/>
      <c r="BD31" s="120">
        <v>0</v>
      </c>
      <c r="BE31" s="120">
        <v>0</v>
      </c>
      <c r="BF31" s="120"/>
      <c r="BG31" s="120"/>
      <c r="BH31" s="120"/>
      <c r="BI31" s="120"/>
      <c r="BJ31" s="120"/>
      <c r="BK31" s="120"/>
      <c r="BL31" s="120">
        <v>0</v>
      </c>
      <c r="BM31" s="120">
        <v>0</v>
      </c>
      <c r="BN31" s="120"/>
      <c r="BO31" s="120"/>
      <c r="BP31" s="120">
        <v>3</v>
      </c>
      <c r="BQ31" s="120">
        <v>0</v>
      </c>
      <c r="BR31" s="275">
        <v>5</v>
      </c>
      <c r="BS31" s="275">
        <v>4</v>
      </c>
      <c r="BT31" s="120">
        <v>3</v>
      </c>
      <c r="BU31" s="120">
        <v>4</v>
      </c>
      <c r="BV31" s="120">
        <v>0</v>
      </c>
      <c r="BW31" s="120">
        <v>0</v>
      </c>
      <c r="BX31" s="120">
        <v>14</v>
      </c>
      <c r="BY31" s="120">
        <v>10</v>
      </c>
      <c r="BZ31" s="120">
        <v>3</v>
      </c>
      <c r="CA31" s="120">
        <v>2</v>
      </c>
      <c r="CB31" s="120">
        <v>26</v>
      </c>
      <c r="CC31" s="120">
        <v>19</v>
      </c>
      <c r="CD31" s="120"/>
      <c r="CE31" s="120"/>
      <c r="CF31" s="120"/>
      <c r="CG31" s="120"/>
      <c r="CH31" s="120">
        <v>100</v>
      </c>
      <c r="CI31" s="120">
        <v>90</v>
      </c>
      <c r="CJ31" s="120">
        <v>34</v>
      </c>
      <c r="CK31" s="120">
        <v>38</v>
      </c>
      <c r="CL31" s="120">
        <v>56</v>
      </c>
      <c r="CM31" s="120">
        <v>48</v>
      </c>
      <c r="CN31" s="120">
        <v>160</v>
      </c>
      <c r="CO31" s="120">
        <v>110</v>
      </c>
      <c r="CP31" s="120">
        <v>8</v>
      </c>
      <c r="CQ31" s="120">
        <v>11</v>
      </c>
      <c r="CR31" s="120"/>
      <c r="CS31" s="120"/>
      <c r="CT31" s="120">
        <v>110</v>
      </c>
      <c r="CU31" s="120">
        <v>120</v>
      </c>
      <c r="CV31" s="120">
        <v>48</v>
      </c>
      <c r="CW31" s="120">
        <v>36</v>
      </c>
      <c r="CX31" s="120">
        <v>50</v>
      </c>
      <c r="CY31" s="120">
        <v>40</v>
      </c>
      <c r="CZ31" s="120">
        <v>4</v>
      </c>
      <c r="DA31" s="120">
        <v>5</v>
      </c>
      <c r="DB31" s="120">
        <v>1</v>
      </c>
      <c r="DC31" s="120">
        <v>0</v>
      </c>
      <c r="DD31" s="120">
        <v>0</v>
      </c>
      <c r="DE31" s="120">
        <v>2</v>
      </c>
      <c r="DF31" s="120"/>
      <c r="DG31" s="120"/>
      <c r="DH31" s="120"/>
      <c r="DI31" s="120"/>
    </row>
    <row r="32" spans="1:113" ht="15.75" customHeight="1">
      <c r="A32" s="120" t="s">
        <v>324</v>
      </c>
      <c r="B32" s="121">
        <v>14</v>
      </c>
      <c r="C32" s="225" t="s">
        <v>338</v>
      </c>
      <c r="D32" s="120" t="s">
        <v>326</v>
      </c>
      <c r="E32" s="120" t="s">
        <v>421</v>
      </c>
      <c r="F32" s="120">
        <v>0</v>
      </c>
      <c r="G32" s="120" t="s">
        <v>373</v>
      </c>
      <c r="H32" s="27">
        <v>0</v>
      </c>
      <c r="I32" s="29"/>
      <c r="J32" s="121">
        <v>4</v>
      </c>
      <c r="K32" s="121">
        <v>22</v>
      </c>
      <c r="L32" s="120"/>
      <c r="M32" s="120"/>
      <c r="N32" s="120">
        <v>0</v>
      </c>
      <c r="O32" s="120">
        <v>0</v>
      </c>
      <c r="P32" s="120">
        <v>0</v>
      </c>
      <c r="Q32" s="120">
        <v>1</v>
      </c>
      <c r="R32" s="120"/>
      <c r="S32" s="120"/>
      <c r="T32" s="120">
        <v>0</v>
      </c>
      <c r="U32" s="120">
        <v>0</v>
      </c>
      <c r="V32" s="120"/>
      <c r="W32" s="120"/>
      <c r="X32" s="120">
        <v>0</v>
      </c>
      <c r="Y32" s="120">
        <v>0</v>
      </c>
      <c r="Z32" s="120"/>
      <c r="AA32" s="120"/>
      <c r="AB32" s="120">
        <v>0</v>
      </c>
      <c r="AC32" s="120">
        <v>0</v>
      </c>
      <c r="AD32" s="120"/>
      <c r="AE32" s="120"/>
      <c r="AF32" s="120">
        <v>0</v>
      </c>
      <c r="AG32" s="120">
        <v>0</v>
      </c>
      <c r="AH32" s="120"/>
      <c r="AI32" s="120"/>
      <c r="AJ32" s="120">
        <v>0</v>
      </c>
      <c r="AK32" s="120">
        <v>0</v>
      </c>
      <c r="AL32" s="120"/>
      <c r="AM32" s="120"/>
      <c r="AN32" s="120">
        <v>0</v>
      </c>
      <c r="AO32" s="120">
        <v>0</v>
      </c>
      <c r="AP32" s="120"/>
      <c r="AQ32" s="120"/>
      <c r="AR32" s="120">
        <v>0</v>
      </c>
      <c r="AS32" s="120">
        <v>0</v>
      </c>
      <c r="AT32" s="120"/>
      <c r="AU32" s="120"/>
      <c r="AV32" s="120">
        <v>0</v>
      </c>
      <c r="AW32" s="120">
        <v>0</v>
      </c>
      <c r="AX32" s="120"/>
      <c r="AY32" s="120"/>
      <c r="AZ32" s="120">
        <v>0</v>
      </c>
      <c r="BA32" s="120">
        <v>0</v>
      </c>
      <c r="BB32" s="120"/>
      <c r="BC32" s="120"/>
      <c r="BD32" s="120">
        <v>0</v>
      </c>
      <c r="BE32" s="120">
        <v>0</v>
      </c>
      <c r="BF32" s="120"/>
      <c r="BG32" s="120"/>
      <c r="BH32" s="120"/>
      <c r="BI32" s="120"/>
      <c r="BJ32" s="120"/>
      <c r="BK32" s="120"/>
      <c r="BL32" s="120">
        <v>7</v>
      </c>
      <c r="BM32" s="120">
        <v>4</v>
      </c>
      <c r="BN32" s="120"/>
      <c r="BO32" s="120"/>
      <c r="BP32" s="120">
        <v>0</v>
      </c>
      <c r="BQ32" s="120">
        <v>0</v>
      </c>
      <c r="BR32" s="275">
        <v>180</v>
      </c>
      <c r="BS32" s="275">
        <v>160</v>
      </c>
      <c r="BT32" s="120">
        <v>120</v>
      </c>
      <c r="BU32" s="120">
        <v>150</v>
      </c>
      <c r="BV32" s="120">
        <v>0</v>
      </c>
      <c r="BW32" s="120">
        <v>0</v>
      </c>
      <c r="BX32" s="120">
        <v>290</v>
      </c>
      <c r="BY32" s="120">
        <v>270</v>
      </c>
      <c r="BZ32" s="120">
        <v>210</v>
      </c>
      <c r="CA32" s="120">
        <v>260</v>
      </c>
      <c r="CB32" s="120">
        <v>320</v>
      </c>
      <c r="CC32" s="120">
        <v>500</v>
      </c>
      <c r="CD32" s="120"/>
      <c r="CE32" s="120"/>
      <c r="CF32" s="120"/>
      <c r="CG32" s="120"/>
      <c r="CH32" s="120">
        <v>180</v>
      </c>
      <c r="CI32" s="120">
        <v>260</v>
      </c>
      <c r="CJ32" s="120">
        <v>140</v>
      </c>
      <c r="CK32" s="120">
        <v>120</v>
      </c>
      <c r="CL32" s="120">
        <v>160</v>
      </c>
      <c r="CM32" s="120">
        <v>130</v>
      </c>
      <c r="CN32" s="120">
        <v>280</v>
      </c>
      <c r="CO32" s="120">
        <v>100</v>
      </c>
      <c r="CP32" s="120">
        <v>65</v>
      </c>
      <c r="CQ32" s="120">
        <v>80</v>
      </c>
      <c r="CR32" s="120"/>
      <c r="CS32" s="120"/>
      <c r="CT32" s="120">
        <v>800</v>
      </c>
      <c r="CU32" s="120">
        <v>720</v>
      </c>
      <c r="CV32" s="120">
        <v>1600</v>
      </c>
      <c r="CW32" s="120">
        <v>1500</v>
      </c>
      <c r="CX32" s="120">
        <v>300</v>
      </c>
      <c r="CY32" s="120">
        <v>240</v>
      </c>
      <c r="CZ32" s="120">
        <v>80</v>
      </c>
      <c r="DA32" s="120">
        <v>60</v>
      </c>
      <c r="DB32" s="120">
        <v>28</v>
      </c>
      <c r="DC32" s="120">
        <v>31</v>
      </c>
      <c r="DD32" s="120">
        <v>47</v>
      </c>
      <c r="DE32" s="120">
        <v>82</v>
      </c>
      <c r="DF32" s="120"/>
      <c r="DG32" s="120"/>
      <c r="DH32" s="120"/>
      <c r="DI32" s="120"/>
    </row>
    <row r="33" spans="1:113" ht="15.75" customHeight="1">
      <c r="A33" s="120" t="s">
        <v>324</v>
      </c>
      <c r="B33" s="121">
        <v>15</v>
      </c>
      <c r="C33" s="225" t="s">
        <v>325</v>
      </c>
      <c r="D33" s="120" t="s">
        <v>326</v>
      </c>
      <c r="E33" s="120" t="s">
        <v>422</v>
      </c>
      <c r="F33" s="120">
        <v>0</v>
      </c>
      <c r="G33" s="120" t="s">
        <v>157</v>
      </c>
      <c r="H33" s="27">
        <v>0</v>
      </c>
      <c r="I33" s="29"/>
      <c r="J33" s="121">
        <v>180</v>
      </c>
      <c r="K33" s="121">
        <v>320</v>
      </c>
      <c r="L33" s="120"/>
      <c r="M33" s="120"/>
      <c r="N33" s="120">
        <v>40</v>
      </c>
      <c r="O33" s="120">
        <v>70</v>
      </c>
      <c r="P33" s="120">
        <v>0</v>
      </c>
      <c r="Q33" s="120">
        <v>8</v>
      </c>
      <c r="R33" s="120"/>
      <c r="S33" s="120"/>
      <c r="T33" s="120">
        <v>0</v>
      </c>
      <c r="U33" s="120">
        <v>0</v>
      </c>
      <c r="V33" s="120"/>
      <c r="W33" s="120"/>
      <c r="X33" s="120">
        <v>0</v>
      </c>
      <c r="Y33" s="120">
        <v>0</v>
      </c>
      <c r="Z33" s="120"/>
      <c r="AA33" s="120"/>
      <c r="AB33" s="120">
        <v>0</v>
      </c>
      <c r="AC33" s="120">
        <v>0</v>
      </c>
      <c r="AD33" s="120"/>
      <c r="AE33" s="120"/>
      <c r="AF33" s="120">
        <v>0</v>
      </c>
      <c r="AG33" s="120">
        <v>0</v>
      </c>
      <c r="AH33" s="120"/>
      <c r="AI33" s="120"/>
      <c r="AJ33" s="120">
        <v>0</v>
      </c>
      <c r="AK33" s="120">
        <v>0</v>
      </c>
      <c r="AL33" s="120"/>
      <c r="AM33" s="120"/>
      <c r="AN33" s="120">
        <v>0</v>
      </c>
      <c r="AO33" s="120">
        <v>1</v>
      </c>
      <c r="AP33" s="120"/>
      <c r="AQ33" s="120"/>
      <c r="AR33" s="120">
        <v>0</v>
      </c>
      <c r="AS33" s="120">
        <v>0</v>
      </c>
      <c r="AT33" s="120"/>
      <c r="AU33" s="120"/>
      <c r="AV33" s="120">
        <v>0</v>
      </c>
      <c r="AW33" s="120">
        <v>0</v>
      </c>
      <c r="AX33" s="120"/>
      <c r="AY33" s="120"/>
      <c r="AZ33" s="120">
        <v>0</v>
      </c>
      <c r="BA33" s="120">
        <v>0</v>
      </c>
      <c r="BB33" s="120"/>
      <c r="BC33" s="120"/>
      <c r="BD33" s="120">
        <v>0</v>
      </c>
      <c r="BE33" s="120">
        <v>0</v>
      </c>
      <c r="BF33" s="120"/>
      <c r="BG33" s="120"/>
      <c r="BH33" s="120"/>
      <c r="BI33" s="120"/>
      <c r="BJ33" s="120"/>
      <c r="BK33" s="120"/>
      <c r="BL33" s="120">
        <v>0</v>
      </c>
      <c r="BM33" s="120">
        <v>0</v>
      </c>
      <c r="BN33" s="120"/>
      <c r="BO33" s="120"/>
      <c r="BP33" s="120"/>
      <c r="BQ33" s="120"/>
      <c r="BR33" s="275">
        <v>2</v>
      </c>
      <c r="BS33" s="275">
        <v>2</v>
      </c>
      <c r="BT33" s="120">
        <v>2</v>
      </c>
      <c r="BU33" s="120">
        <v>1</v>
      </c>
      <c r="BV33" s="120">
        <v>1</v>
      </c>
      <c r="BW33" s="120">
        <v>1</v>
      </c>
      <c r="BX33" s="120">
        <v>0</v>
      </c>
      <c r="BY33" s="120">
        <v>0</v>
      </c>
      <c r="BZ33" s="120">
        <v>1</v>
      </c>
      <c r="CA33" s="120">
        <v>0</v>
      </c>
      <c r="CB33" s="120">
        <v>1</v>
      </c>
      <c r="CC33" s="120">
        <v>2</v>
      </c>
      <c r="CD33" s="120"/>
      <c r="CE33" s="120"/>
      <c r="CF33" s="120"/>
      <c r="CG33" s="120"/>
      <c r="CH33" s="120">
        <v>3</v>
      </c>
      <c r="CI33" s="120">
        <v>2</v>
      </c>
      <c r="CJ33" s="120">
        <v>0</v>
      </c>
      <c r="CK33" s="120">
        <v>3</v>
      </c>
      <c r="CL33" s="120">
        <v>0</v>
      </c>
      <c r="CM33" s="120">
        <v>4</v>
      </c>
      <c r="CN33" s="120">
        <v>1</v>
      </c>
      <c r="CO33" s="120">
        <v>0</v>
      </c>
      <c r="CP33" s="120">
        <v>8</v>
      </c>
      <c r="CQ33" s="120">
        <v>6</v>
      </c>
      <c r="CR33" s="120"/>
      <c r="CS33" s="120"/>
      <c r="CT33" s="120">
        <v>23</v>
      </c>
      <c r="CU33" s="120">
        <v>25</v>
      </c>
      <c r="CV33" s="120">
        <v>85</v>
      </c>
      <c r="CW33" s="120">
        <v>110</v>
      </c>
      <c r="CX33" s="120">
        <v>40</v>
      </c>
      <c r="CY33" s="120">
        <v>50</v>
      </c>
      <c r="CZ33" s="120">
        <v>16</v>
      </c>
      <c r="DA33" s="120">
        <v>11</v>
      </c>
      <c r="DB33" s="120">
        <v>2</v>
      </c>
      <c r="DC33" s="120">
        <v>4</v>
      </c>
      <c r="DD33" s="120">
        <v>0</v>
      </c>
      <c r="DE33" s="120">
        <v>0</v>
      </c>
      <c r="DF33" s="120"/>
      <c r="DG33" s="120"/>
      <c r="DH33" s="120"/>
      <c r="DI33" s="120"/>
    </row>
    <row r="34" spans="1:113" ht="15.75" customHeight="1">
      <c r="A34" s="120" t="s">
        <v>324</v>
      </c>
      <c r="B34" s="121">
        <v>16</v>
      </c>
      <c r="C34" s="225" t="s">
        <v>325</v>
      </c>
      <c r="D34" s="120" t="s">
        <v>326</v>
      </c>
      <c r="E34" s="120" t="s">
        <v>423</v>
      </c>
      <c r="F34" s="120">
        <v>0</v>
      </c>
      <c r="G34" s="120" t="s">
        <v>157</v>
      </c>
      <c r="H34" s="27">
        <v>0</v>
      </c>
      <c r="I34" s="29"/>
      <c r="J34" s="121">
        <v>50</v>
      </c>
      <c r="K34" s="121">
        <v>70</v>
      </c>
      <c r="L34" s="120"/>
      <c r="M34" s="120"/>
      <c r="N34" s="120">
        <v>3</v>
      </c>
      <c r="O34" s="120">
        <v>12</v>
      </c>
      <c r="P34" s="120">
        <v>4</v>
      </c>
      <c r="Q34" s="120">
        <v>3</v>
      </c>
      <c r="R34" s="120"/>
      <c r="S34" s="120"/>
      <c r="T34" s="120">
        <v>0</v>
      </c>
      <c r="U34" s="120">
        <v>0</v>
      </c>
      <c r="V34" s="120"/>
      <c r="W34" s="120"/>
      <c r="X34" s="120">
        <v>0</v>
      </c>
      <c r="Y34" s="120">
        <v>0</v>
      </c>
      <c r="Z34" s="120"/>
      <c r="AA34" s="120"/>
      <c r="AB34" s="120">
        <v>0</v>
      </c>
      <c r="AC34" s="120">
        <v>0</v>
      </c>
      <c r="AD34" s="120"/>
      <c r="AE34" s="120"/>
      <c r="AF34" s="120">
        <v>0</v>
      </c>
      <c r="AG34" s="120">
        <v>0</v>
      </c>
      <c r="AH34" s="120"/>
      <c r="AI34" s="120"/>
      <c r="AJ34" s="120">
        <v>0</v>
      </c>
      <c r="AK34" s="120">
        <v>0</v>
      </c>
      <c r="AL34" s="120"/>
      <c r="AM34" s="120"/>
      <c r="AN34" s="120">
        <v>0</v>
      </c>
      <c r="AO34" s="120">
        <v>0</v>
      </c>
      <c r="AP34" s="120"/>
      <c r="AQ34" s="120"/>
      <c r="AR34" s="120">
        <v>0</v>
      </c>
      <c r="AS34" s="120">
        <v>1</v>
      </c>
      <c r="AT34" s="120"/>
      <c r="AU34" s="120"/>
      <c r="AV34" s="120">
        <v>0</v>
      </c>
      <c r="AW34" s="120">
        <v>0</v>
      </c>
      <c r="AX34" s="120"/>
      <c r="AY34" s="120"/>
      <c r="AZ34" s="120">
        <v>0</v>
      </c>
      <c r="BA34" s="120">
        <v>0</v>
      </c>
      <c r="BB34" s="120"/>
      <c r="BC34" s="120"/>
      <c r="BD34" s="120">
        <v>0</v>
      </c>
      <c r="BE34" s="120">
        <v>0</v>
      </c>
      <c r="BF34" s="120"/>
      <c r="BG34" s="120"/>
      <c r="BH34" s="120"/>
      <c r="BI34" s="120"/>
      <c r="BJ34" s="120"/>
      <c r="BK34" s="120"/>
      <c r="BL34" s="120">
        <v>3</v>
      </c>
      <c r="BM34" s="120">
        <v>0</v>
      </c>
      <c r="BN34" s="120"/>
      <c r="BO34" s="120"/>
      <c r="BP34" s="120"/>
      <c r="BQ34" s="120"/>
      <c r="BR34" s="275">
        <v>0</v>
      </c>
      <c r="BS34" s="275">
        <v>0</v>
      </c>
      <c r="BT34" s="120"/>
      <c r="BU34" s="120"/>
      <c r="BV34" s="120">
        <v>0</v>
      </c>
      <c r="BW34" s="120">
        <v>1</v>
      </c>
      <c r="BX34" s="120">
        <v>0</v>
      </c>
      <c r="BY34" s="120">
        <v>0</v>
      </c>
      <c r="BZ34" s="120">
        <v>1</v>
      </c>
      <c r="CA34" s="120">
        <v>2</v>
      </c>
      <c r="CB34" s="120">
        <v>3</v>
      </c>
      <c r="CC34" s="120">
        <v>7</v>
      </c>
      <c r="CD34" s="120"/>
      <c r="CE34" s="120"/>
      <c r="CF34" s="120"/>
      <c r="CG34" s="120"/>
      <c r="CH34" s="120">
        <v>3</v>
      </c>
      <c r="CI34" s="120">
        <v>6</v>
      </c>
      <c r="CJ34" s="120">
        <v>4</v>
      </c>
      <c r="CK34" s="120">
        <v>3</v>
      </c>
      <c r="CL34" s="120">
        <v>2</v>
      </c>
      <c r="CM34" s="120">
        <v>4</v>
      </c>
      <c r="CN34" s="120">
        <v>5</v>
      </c>
      <c r="CO34" s="120">
        <v>4</v>
      </c>
      <c r="CP34" s="120"/>
      <c r="CQ34" s="120"/>
      <c r="CR34" s="120"/>
      <c r="CS34" s="120"/>
      <c r="CT34" s="120">
        <v>12</v>
      </c>
      <c r="CU34" s="120">
        <v>9</v>
      </c>
      <c r="CV34" s="120">
        <v>80</v>
      </c>
      <c r="CW34" s="120">
        <v>70</v>
      </c>
      <c r="CX34" s="120">
        <v>10</v>
      </c>
      <c r="CY34" s="120">
        <v>13</v>
      </c>
      <c r="CZ34" s="120">
        <v>6</v>
      </c>
      <c r="DA34" s="120">
        <v>12</v>
      </c>
      <c r="DB34" s="120">
        <v>0</v>
      </c>
      <c r="DC34" s="120">
        <v>2</v>
      </c>
      <c r="DD34" s="120">
        <v>0</v>
      </c>
      <c r="DE34" s="120">
        <v>0</v>
      </c>
      <c r="DF34" s="120"/>
      <c r="DG34" s="120"/>
      <c r="DH34" s="120"/>
      <c r="DI34" s="120"/>
    </row>
    <row r="35" spans="1:113" ht="15.75" customHeight="1">
      <c r="A35" s="120" t="s">
        <v>324</v>
      </c>
      <c r="B35" s="121">
        <v>17</v>
      </c>
      <c r="C35" s="225" t="s">
        <v>325</v>
      </c>
      <c r="D35" s="120" t="s">
        <v>326</v>
      </c>
      <c r="E35" s="120" t="s">
        <v>422</v>
      </c>
      <c r="F35" s="120">
        <v>0</v>
      </c>
      <c r="G35" s="120" t="s">
        <v>157</v>
      </c>
      <c r="H35" s="27">
        <v>0</v>
      </c>
      <c r="I35" s="29"/>
      <c r="J35" s="121">
        <v>400</v>
      </c>
      <c r="K35" s="121">
        <v>550</v>
      </c>
      <c r="L35" s="120"/>
      <c r="M35" s="120"/>
      <c r="N35" s="120">
        <v>50</v>
      </c>
      <c r="O35" s="120">
        <v>120</v>
      </c>
      <c r="P35" s="120">
        <v>1</v>
      </c>
      <c r="Q35" s="120">
        <v>1</v>
      </c>
      <c r="R35" s="120"/>
      <c r="S35" s="120"/>
      <c r="T35" s="120">
        <v>0</v>
      </c>
      <c r="U35" s="120">
        <v>0</v>
      </c>
      <c r="V35" s="120"/>
      <c r="W35" s="120"/>
      <c r="X35" s="120">
        <v>0</v>
      </c>
      <c r="Y35" s="120">
        <v>0</v>
      </c>
      <c r="Z35" s="120"/>
      <c r="AA35" s="120"/>
      <c r="AB35" s="120">
        <v>0</v>
      </c>
      <c r="AC35" s="120">
        <v>0</v>
      </c>
      <c r="AD35" s="120"/>
      <c r="AE35" s="120"/>
      <c r="AF35" s="120">
        <v>0</v>
      </c>
      <c r="AG35" s="120">
        <v>0</v>
      </c>
      <c r="AH35" s="120"/>
      <c r="AI35" s="120"/>
      <c r="AJ35" s="120">
        <v>0</v>
      </c>
      <c r="AK35" s="120">
        <v>0</v>
      </c>
      <c r="AL35" s="120"/>
      <c r="AM35" s="120"/>
      <c r="AN35" s="120">
        <v>0</v>
      </c>
      <c r="AO35" s="120">
        <v>1</v>
      </c>
      <c r="AP35" s="120"/>
      <c r="AQ35" s="120"/>
      <c r="AR35" s="120">
        <v>0</v>
      </c>
      <c r="AS35" s="120">
        <v>0</v>
      </c>
      <c r="AT35" s="120"/>
      <c r="AU35" s="120"/>
      <c r="AV35" s="120">
        <v>0</v>
      </c>
      <c r="AW35" s="120">
        <v>0</v>
      </c>
      <c r="AX35" s="120"/>
      <c r="AY35" s="120"/>
      <c r="AZ35" s="120">
        <v>0</v>
      </c>
      <c r="BA35" s="120">
        <v>0</v>
      </c>
      <c r="BB35" s="120"/>
      <c r="BC35" s="120"/>
      <c r="BD35" s="120">
        <v>0</v>
      </c>
      <c r="BE35" s="120">
        <v>0</v>
      </c>
      <c r="BF35" s="120"/>
      <c r="BG35" s="120"/>
      <c r="BH35" s="120"/>
      <c r="BI35" s="120"/>
      <c r="BJ35" s="120"/>
      <c r="BK35" s="120"/>
      <c r="BL35" s="120"/>
      <c r="BM35" s="120"/>
      <c r="BN35" s="120"/>
      <c r="BO35" s="120"/>
      <c r="BP35" s="120"/>
      <c r="BQ35" s="120"/>
      <c r="BR35" s="275">
        <v>0</v>
      </c>
      <c r="BS35" s="275">
        <v>1</v>
      </c>
      <c r="BT35" s="120">
        <v>0</v>
      </c>
      <c r="BU35" s="120">
        <v>1</v>
      </c>
      <c r="BV35" s="120"/>
      <c r="BW35" s="120"/>
      <c r="BX35" s="120">
        <v>2</v>
      </c>
      <c r="BY35" s="120">
        <v>0</v>
      </c>
      <c r="BZ35" s="120">
        <v>0</v>
      </c>
      <c r="CA35" s="120">
        <v>0</v>
      </c>
      <c r="CB35" s="120">
        <v>1</v>
      </c>
      <c r="CC35" s="120">
        <v>0</v>
      </c>
      <c r="CD35" s="120"/>
      <c r="CE35" s="120"/>
      <c r="CF35" s="120"/>
      <c r="CG35" s="120"/>
      <c r="CH35" s="120">
        <v>2</v>
      </c>
      <c r="CI35" s="120">
        <v>1</v>
      </c>
      <c r="CJ35" s="120">
        <v>0</v>
      </c>
      <c r="CK35" s="120">
        <v>0</v>
      </c>
      <c r="CL35" s="120">
        <v>3</v>
      </c>
      <c r="CM35" s="120">
        <v>2</v>
      </c>
      <c r="CN35" s="120">
        <v>60</v>
      </c>
      <c r="CO35" s="120">
        <v>48</v>
      </c>
      <c r="CP35" s="120">
        <v>42</v>
      </c>
      <c r="CQ35" s="120">
        <v>46</v>
      </c>
      <c r="CR35" s="120"/>
      <c r="CS35" s="120"/>
      <c r="CT35" s="120">
        <v>70</v>
      </c>
      <c r="CU35" s="120">
        <v>80</v>
      </c>
      <c r="CV35" s="120">
        <v>220</v>
      </c>
      <c r="CW35" s="120">
        <v>240</v>
      </c>
      <c r="CX35" s="120">
        <v>80</v>
      </c>
      <c r="CY35" s="120">
        <v>65</v>
      </c>
      <c r="CZ35" s="120">
        <v>45</v>
      </c>
      <c r="DA35" s="120">
        <v>60</v>
      </c>
      <c r="DB35" s="120">
        <v>7</v>
      </c>
      <c r="DC35" s="120">
        <v>18</v>
      </c>
      <c r="DD35" s="120">
        <v>0</v>
      </c>
      <c r="DE35" s="120">
        <v>0</v>
      </c>
      <c r="DF35" s="120"/>
      <c r="DG35" s="120"/>
      <c r="DH35" s="120"/>
      <c r="DI35" s="120"/>
    </row>
    <row r="36" spans="1:113" ht="15.75" customHeight="1">
      <c r="A36" s="120" t="s">
        <v>324</v>
      </c>
      <c r="B36" s="121">
        <v>18</v>
      </c>
      <c r="C36" s="225" t="s">
        <v>325</v>
      </c>
      <c r="D36" s="120" t="s">
        <v>326</v>
      </c>
      <c r="E36" s="120" t="s">
        <v>422</v>
      </c>
      <c r="F36" s="120">
        <v>0</v>
      </c>
      <c r="G36" s="120" t="s">
        <v>157</v>
      </c>
      <c r="H36" s="27">
        <v>0</v>
      </c>
      <c r="I36" s="29"/>
      <c r="J36" s="121">
        <v>140</v>
      </c>
      <c r="K36" s="121">
        <v>110</v>
      </c>
      <c r="L36" s="120"/>
      <c r="M36" s="120"/>
      <c r="N36" s="120">
        <v>20</v>
      </c>
      <c r="O36" s="120">
        <v>60</v>
      </c>
      <c r="P36" s="120">
        <v>1</v>
      </c>
      <c r="Q36" s="120">
        <v>4</v>
      </c>
      <c r="R36" s="120"/>
      <c r="S36" s="120"/>
      <c r="T36" s="120">
        <v>0</v>
      </c>
      <c r="U36" s="120">
        <v>0</v>
      </c>
      <c r="V36" s="120"/>
      <c r="W36" s="120"/>
      <c r="X36" s="120">
        <v>0</v>
      </c>
      <c r="Y36" s="120">
        <v>0</v>
      </c>
      <c r="Z36" s="120"/>
      <c r="AA36" s="120"/>
      <c r="AB36" s="120">
        <v>0</v>
      </c>
      <c r="AC36" s="120">
        <v>0</v>
      </c>
      <c r="AD36" s="120"/>
      <c r="AE36" s="120"/>
      <c r="AF36" s="120">
        <v>0</v>
      </c>
      <c r="AG36" s="120">
        <v>0</v>
      </c>
      <c r="AH36" s="120"/>
      <c r="AI36" s="120"/>
      <c r="AJ36" s="120">
        <v>0</v>
      </c>
      <c r="AK36" s="120">
        <v>0</v>
      </c>
      <c r="AL36" s="120"/>
      <c r="AM36" s="120"/>
      <c r="AN36" s="120">
        <v>0</v>
      </c>
      <c r="AO36" s="120">
        <v>0</v>
      </c>
      <c r="AP36" s="120"/>
      <c r="AQ36" s="120"/>
      <c r="AR36" s="120">
        <v>0</v>
      </c>
      <c r="AS36" s="120">
        <v>0</v>
      </c>
      <c r="AT36" s="120"/>
      <c r="AU36" s="120"/>
      <c r="AV36" s="120">
        <v>0</v>
      </c>
      <c r="AW36" s="120">
        <v>0</v>
      </c>
      <c r="AX36" s="120"/>
      <c r="AY36" s="120"/>
      <c r="AZ36" s="120">
        <v>0</v>
      </c>
      <c r="BA36" s="120">
        <v>0</v>
      </c>
      <c r="BB36" s="120"/>
      <c r="BC36" s="120"/>
      <c r="BD36" s="120">
        <v>0</v>
      </c>
      <c r="BE36" s="120">
        <v>0</v>
      </c>
      <c r="BF36" s="120"/>
      <c r="BG36" s="120"/>
      <c r="BH36" s="120"/>
      <c r="BI36" s="120"/>
      <c r="BJ36" s="120"/>
      <c r="BK36" s="120"/>
      <c r="BL36" s="120"/>
      <c r="BM36" s="120"/>
      <c r="BN36" s="120"/>
      <c r="BO36" s="120"/>
      <c r="BP36" s="120"/>
      <c r="BQ36" s="120"/>
      <c r="BR36" s="275">
        <v>1</v>
      </c>
      <c r="BS36" s="275">
        <v>1</v>
      </c>
      <c r="BT36" s="120">
        <v>0</v>
      </c>
      <c r="BU36" s="120">
        <v>0</v>
      </c>
      <c r="BV36" s="120"/>
      <c r="BW36" s="120"/>
      <c r="BX36" s="120">
        <v>0</v>
      </c>
      <c r="BY36" s="120">
        <v>0</v>
      </c>
      <c r="BZ36" s="120">
        <v>1</v>
      </c>
      <c r="CA36" s="120">
        <v>0</v>
      </c>
      <c r="CB36" s="120">
        <v>1</v>
      </c>
      <c r="CC36" s="120">
        <v>1</v>
      </c>
      <c r="CD36" s="120"/>
      <c r="CE36" s="120"/>
      <c r="CF36" s="120"/>
      <c r="CG36" s="120"/>
      <c r="CH36" s="120">
        <v>0</v>
      </c>
      <c r="CI36" s="120">
        <v>3</v>
      </c>
      <c r="CJ36" s="120">
        <v>5</v>
      </c>
      <c r="CK36" s="120">
        <v>2</v>
      </c>
      <c r="CL36" s="120">
        <v>3</v>
      </c>
      <c r="CM36" s="120">
        <v>6</v>
      </c>
      <c r="CN36" s="120">
        <v>43</v>
      </c>
      <c r="CO36" s="120">
        <v>26</v>
      </c>
      <c r="CP36" s="120">
        <v>41</v>
      </c>
      <c r="CQ36" s="120">
        <v>52</v>
      </c>
      <c r="CR36" s="120"/>
      <c r="CS36" s="120"/>
      <c r="CT36" s="120">
        <v>46</v>
      </c>
      <c r="CU36" s="120">
        <v>42</v>
      </c>
      <c r="CV36" s="120">
        <v>200</v>
      </c>
      <c r="CW36" s="120">
        <v>180</v>
      </c>
      <c r="CX36" s="120">
        <v>90</v>
      </c>
      <c r="CY36" s="120">
        <v>70</v>
      </c>
      <c r="CZ36" s="120">
        <v>8</v>
      </c>
      <c r="DA36" s="120">
        <v>10</v>
      </c>
      <c r="DB36" s="120">
        <v>0</v>
      </c>
      <c r="DC36" s="120">
        <v>1</v>
      </c>
      <c r="DD36" s="120">
        <v>0</v>
      </c>
      <c r="DE36" s="120">
        <v>0</v>
      </c>
      <c r="DF36" s="120"/>
      <c r="DG36" s="120"/>
      <c r="DH36" s="120"/>
      <c r="DI36" s="120"/>
    </row>
    <row r="37" spans="1:113" ht="15.75" customHeight="1">
      <c r="A37" s="120" t="s">
        <v>324</v>
      </c>
      <c r="B37" s="121">
        <v>40</v>
      </c>
      <c r="C37" s="225" t="s">
        <v>325</v>
      </c>
      <c r="D37" s="120" t="s">
        <v>326</v>
      </c>
      <c r="E37" s="120" t="s">
        <v>424</v>
      </c>
      <c r="F37" s="120" t="s">
        <v>425</v>
      </c>
      <c r="G37" s="120" t="s">
        <v>157</v>
      </c>
      <c r="H37" s="27" t="s">
        <v>426</v>
      </c>
      <c r="I37" s="29"/>
      <c r="J37" s="121">
        <v>234</v>
      </c>
      <c r="K37" s="121">
        <v>94</v>
      </c>
      <c r="L37" s="120"/>
      <c r="M37" s="120"/>
      <c r="N37" s="120">
        <v>6</v>
      </c>
      <c r="O37" s="120">
        <v>2</v>
      </c>
      <c r="P37" s="120">
        <v>2</v>
      </c>
      <c r="Q37" s="120">
        <v>3</v>
      </c>
      <c r="R37" s="120"/>
      <c r="S37" s="120"/>
      <c r="T37" s="120">
        <v>0</v>
      </c>
      <c r="U37" s="120">
        <v>0</v>
      </c>
      <c r="V37" s="120"/>
      <c r="W37" s="120"/>
      <c r="X37" s="120">
        <v>0</v>
      </c>
      <c r="Y37" s="120">
        <v>0</v>
      </c>
      <c r="Z37" s="120"/>
      <c r="AA37" s="120"/>
      <c r="AB37" s="120">
        <v>0</v>
      </c>
      <c r="AC37" s="120">
        <v>0</v>
      </c>
      <c r="AD37" s="120">
        <v>0</v>
      </c>
      <c r="AE37" s="120">
        <v>0</v>
      </c>
      <c r="AF37" s="120">
        <v>0</v>
      </c>
      <c r="AG37" s="120">
        <v>0</v>
      </c>
      <c r="AH37" s="120"/>
      <c r="AI37" s="120"/>
      <c r="AJ37" s="120">
        <v>0</v>
      </c>
      <c r="AK37" s="120">
        <v>0</v>
      </c>
      <c r="AL37" s="120">
        <v>0</v>
      </c>
      <c r="AM37" s="120">
        <v>0</v>
      </c>
      <c r="AN37" s="120">
        <v>0</v>
      </c>
      <c r="AO37" s="120">
        <v>0</v>
      </c>
      <c r="AP37" s="120">
        <v>0</v>
      </c>
      <c r="AQ37" s="120">
        <v>0</v>
      </c>
      <c r="AR37" s="120">
        <v>0</v>
      </c>
      <c r="AS37" s="120">
        <v>0</v>
      </c>
      <c r="AT37" s="120">
        <v>0</v>
      </c>
      <c r="AU37" s="120">
        <v>0</v>
      </c>
      <c r="AV37" s="120">
        <v>0</v>
      </c>
      <c r="AW37" s="120">
        <v>0</v>
      </c>
      <c r="AX37" s="120">
        <v>0</v>
      </c>
      <c r="AY37" s="120">
        <v>0</v>
      </c>
      <c r="AZ37" s="120">
        <v>0</v>
      </c>
      <c r="BA37" s="120">
        <v>0</v>
      </c>
      <c r="BB37" s="120"/>
      <c r="BC37" s="120"/>
      <c r="BD37" s="120">
        <v>0</v>
      </c>
      <c r="BE37" s="120">
        <v>0</v>
      </c>
      <c r="BF37" s="120"/>
      <c r="BG37" s="120"/>
      <c r="BH37" s="120"/>
      <c r="BI37" s="120"/>
      <c r="BJ37" s="120"/>
      <c r="BK37" s="120"/>
      <c r="BL37" s="120"/>
      <c r="BM37" s="120"/>
      <c r="BN37" s="120"/>
      <c r="BO37" s="120"/>
      <c r="BP37" s="120"/>
      <c r="BQ37" s="120"/>
      <c r="BR37" s="272"/>
      <c r="BS37" s="272"/>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row>
    <row r="38" spans="1:113" ht="15.75" customHeight="1">
      <c r="A38" s="120" t="s">
        <v>324</v>
      </c>
      <c r="B38" s="121">
        <v>40</v>
      </c>
      <c r="C38" s="225" t="s">
        <v>328</v>
      </c>
      <c r="D38" s="120" t="s">
        <v>326</v>
      </c>
      <c r="E38" s="120" t="s">
        <v>424</v>
      </c>
      <c r="F38" s="120" t="s">
        <v>427</v>
      </c>
      <c r="G38" s="120" t="s">
        <v>373</v>
      </c>
      <c r="H38" s="27" t="s">
        <v>428</v>
      </c>
      <c r="I38" s="29"/>
      <c r="J38" s="121">
        <v>104</v>
      </c>
      <c r="K38" s="121">
        <v>186</v>
      </c>
      <c r="L38" s="120"/>
      <c r="M38" s="120"/>
      <c r="N38" s="120">
        <v>13</v>
      </c>
      <c r="O38" s="120">
        <v>2</v>
      </c>
      <c r="P38" s="120">
        <v>5</v>
      </c>
      <c r="Q38" s="120">
        <v>2</v>
      </c>
      <c r="R38" s="120"/>
      <c r="S38" s="120"/>
      <c r="T38" s="120">
        <v>0</v>
      </c>
      <c r="U38" s="120">
        <v>0</v>
      </c>
      <c r="V38" s="120"/>
      <c r="W38" s="120"/>
      <c r="X38" s="120">
        <v>0</v>
      </c>
      <c r="Y38" s="120">
        <v>0</v>
      </c>
      <c r="Z38" s="120"/>
      <c r="AA38" s="120"/>
      <c r="AB38" s="120">
        <v>0</v>
      </c>
      <c r="AC38" s="120">
        <v>0</v>
      </c>
      <c r="AD38" s="120">
        <v>0</v>
      </c>
      <c r="AE38" s="120">
        <v>0</v>
      </c>
      <c r="AF38" s="120">
        <v>0</v>
      </c>
      <c r="AG38" s="120">
        <v>0</v>
      </c>
      <c r="AH38" s="120"/>
      <c r="AI38" s="120"/>
      <c r="AJ38" s="120">
        <v>0</v>
      </c>
      <c r="AK38" s="120">
        <v>0</v>
      </c>
      <c r="AL38" s="120">
        <v>0</v>
      </c>
      <c r="AM38" s="120">
        <v>0</v>
      </c>
      <c r="AN38" s="120">
        <v>0</v>
      </c>
      <c r="AO38" s="120">
        <v>0</v>
      </c>
      <c r="AP38" s="120">
        <v>0</v>
      </c>
      <c r="AQ38" s="120">
        <v>0</v>
      </c>
      <c r="AR38" s="120">
        <v>0</v>
      </c>
      <c r="AS38" s="120">
        <v>0</v>
      </c>
      <c r="AT38" s="120">
        <v>0</v>
      </c>
      <c r="AU38" s="120">
        <v>0</v>
      </c>
      <c r="AV38" s="120">
        <v>0</v>
      </c>
      <c r="AW38" s="120">
        <v>0</v>
      </c>
      <c r="AX38" s="120">
        <v>0</v>
      </c>
      <c r="AY38" s="120">
        <v>0</v>
      </c>
      <c r="AZ38" s="120">
        <v>0</v>
      </c>
      <c r="BA38" s="120">
        <v>0</v>
      </c>
      <c r="BB38" s="120"/>
      <c r="BC38" s="120"/>
      <c r="BD38" s="120">
        <v>0</v>
      </c>
      <c r="BE38" s="120">
        <v>0</v>
      </c>
      <c r="BF38" s="120"/>
      <c r="BG38" s="120"/>
      <c r="BH38" s="120"/>
      <c r="BI38" s="120"/>
      <c r="BJ38" s="120"/>
      <c r="BK38" s="120"/>
      <c r="BL38" s="120"/>
      <c r="BM38" s="120"/>
      <c r="BN38" s="120"/>
      <c r="BO38" s="120"/>
      <c r="BP38" s="120"/>
      <c r="BQ38" s="120"/>
      <c r="BR38" s="272"/>
      <c r="BS38" s="272"/>
      <c r="BT38" s="120"/>
      <c r="BU38" s="120"/>
      <c r="BV38" s="272"/>
      <c r="BW38" s="272"/>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row>
    <row r="39" spans="1:113" ht="15.75" customHeight="1">
      <c r="A39" s="120" t="s">
        <v>324</v>
      </c>
      <c r="B39" s="121">
        <v>60</v>
      </c>
      <c r="C39" s="225" t="s">
        <v>325</v>
      </c>
      <c r="D39" s="120" t="s">
        <v>326</v>
      </c>
      <c r="E39" s="120" t="s">
        <v>429</v>
      </c>
      <c r="F39" s="120" t="s">
        <v>430</v>
      </c>
      <c r="G39" s="120" t="s">
        <v>38</v>
      </c>
      <c r="H39" s="27" t="s">
        <v>431</v>
      </c>
      <c r="I39" s="29"/>
      <c r="J39" s="121"/>
      <c r="K39" s="121"/>
      <c r="L39" s="120"/>
      <c r="M39" s="120"/>
      <c r="N39" s="120"/>
      <c r="O39" s="120"/>
      <c r="P39" s="120"/>
      <c r="Q39" s="120"/>
      <c r="R39" s="120"/>
      <c r="S39" s="120"/>
      <c r="T39" s="120"/>
      <c r="U39" s="120"/>
      <c r="V39" s="120"/>
      <c r="W39" s="120"/>
      <c r="X39" s="120"/>
      <c r="Y39" s="120"/>
      <c r="Z39" s="120"/>
      <c r="AA39" s="120"/>
      <c r="AB39" s="120"/>
      <c r="AC39" s="120"/>
      <c r="AD39" s="120"/>
      <c r="AE39" s="120"/>
      <c r="AF39" s="120">
        <v>1</v>
      </c>
      <c r="AG39" s="120">
        <v>0</v>
      </c>
      <c r="AH39" s="120"/>
      <c r="AI39" s="120"/>
      <c r="AJ39" s="120"/>
      <c r="AK39" s="120"/>
      <c r="AL39" s="120"/>
      <c r="AM39" s="120"/>
      <c r="AN39" s="120">
        <v>0</v>
      </c>
      <c r="AO39" s="120">
        <v>0</v>
      </c>
      <c r="AP39" s="120"/>
      <c r="AQ39" s="120"/>
      <c r="AR39" s="120">
        <v>0</v>
      </c>
      <c r="AS39" s="120">
        <v>0</v>
      </c>
      <c r="AT39" s="120"/>
      <c r="AU39" s="120"/>
      <c r="AV39" s="120">
        <v>0</v>
      </c>
      <c r="AW39" s="120">
        <v>0</v>
      </c>
      <c r="AX39" s="120"/>
      <c r="AY39" s="120"/>
      <c r="AZ39" s="120">
        <v>0</v>
      </c>
      <c r="BA39" s="120">
        <v>0</v>
      </c>
      <c r="BB39" s="120"/>
      <c r="BC39" s="120"/>
      <c r="BD39" s="120">
        <v>0</v>
      </c>
      <c r="BE39" s="120">
        <v>0</v>
      </c>
      <c r="BF39" s="120"/>
      <c r="BG39" s="120"/>
      <c r="BH39" s="120"/>
      <c r="BI39" s="120"/>
      <c r="BJ39" s="120"/>
      <c r="BK39" s="120"/>
      <c r="BL39" s="120"/>
      <c r="BM39" s="120"/>
      <c r="BN39" s="120"/>
      <c r="BO39" s="120"/>
      <c r="BP39" s="120"/>
      <c r="BQ39" s="120"/>
      <c r="BR39" s="120"/>
      <c r="BS39" s="120"/>
      <c r="BT39" s="120"/>
      <c r="BU39" s="120"/>
      <c r="BV39" s="120">
        <v>3</v>
      </c>
      <c r="BW39" s="120">
        <v>7</v>
      </c>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row>
    <row r="40" spans="1:113" ht="15.75" customHeight="1">
      <c r="A40" s="120" t="s">
        <v>324</v>
      </c>
      <c r="B40" s="120">
        <v>60</v>
      </c>
      <c r="C40" s="120" t="s">
        <v>328</v>
      </c>
      <c r="D40" s="120" t="s">
        <v>326</v>
      </c>
      <c r="E40" s="120" t="s">
        <v>429</v>
      </c>
      <c r="F40" s="120">
        <v>0</v>
      </c>
      <c r="G40" s="120" t="s">
        <v>102</v>
      </c>
      <c r="H40" s="27">
        <v>0</v>
      </c>
      <c r="I40" s="27"/>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v>0</v>
      </c>
      <c r="AG40" s="120">
        <v>0</v>
      </c>
      <c r="AH40" s="120"/>
      <c r="AI40" s="120"/>
      <c r="AJ40" s="120"/>
      <c r="AK40" s="120"/>
      <c r="AL40" s="120"/>
      <c r="AM40" s="120"/>
      <c r="AN40" s="120">
        <v>0</v>
      </c>
      <c r="AO40" s="120">
        <v>0</v>
      </c>
      <c r="AP40" s="120"/>
      <c r="AQ40" s="120"/>
      <c r="AR40" s="120">
        <v>0</v>
      </c>
      <c r="AS40" s="120">
        <v>0</v>
      </c>
      <c r="AT40" s="120"/>
      <c r="AU40" s="120"/>
      <c r="AV40" s="120">
        <v>0</v>
      </c>
      <c r="AW40" s="120">
        <v>0</v>
      </c>
      <c r="AX40" s="120"/>
      <c r="AY40" s="120"/>
      <c r="AZ40" s="120">
        <v>0</v>
      </c>
      <c r="BA40" s="120">
        <v>0</v>
      </c>
      <c r="BB40" s="120"/>
      <c r="BC40" s="120"/>
      <c r="BD40" s="120">
        <v>0</v>
      </c>
      <c r="BE40" s="120">
        <v>0</v>
      </c>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row>
    <row r="41" spans="1:113" ht="15.75" customHeight="1">
      <c r="A41" s="120" t="s">
        <v>324</v>
      </c>
      <c r="B41" s="120">
        <v>61</v>
      </c>
      <c r="C41" s="120" t="s">
        <v>325</v>
      </c>
      <c r="D41" s="120" t="s">
        <v>326</v>
      </c>
      <c r="E41" s="120" t="s">
        <v>432</v>
      </c>
      <c r="F41" s="120" t="s">
        <v>433</v>
      </c>
      <c r="G41" s="120" t="s">
        <v>38</v>
      </c>
      <c r="H41" s="27" t="s">
        <v>434</v>
      </c>
      <c r="I41" s="27"/>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v>0</v>
      </c>
      <c r="AG41" s="120">
        <v>0</v>
      </c>
      <c r="AH41" s="120"/>
      <c r="AI41" s="120"/>
      <c r="AJ41" s="120"/>
      <c r="AK41" s="120"/>
      <c r="AL41" s="120"/>
      <c r="AM41" s="120"/>
      <c r="AN41" s="120">
        <v>0</v>
      </c>
      <c r="AO41" s="120">
        <v>0</v>
      </c>
      <c r="AP41" s="120"/>
      <c r="AQ41" s="120"/>
      <c r="AR41" s="120">
        <v>0</v>
      </c>
      <c r="AS41" s="120">
        <v>0</v>
      </c>
      <c r="AT41" s="120"/>
      <c r="AU41" s="120"/>
      <c r="AV41" s="120">
        <v>0</v>
      </c>
      <c r="AW41" s="120">
        <v>0</v>
      </c>
      <c r="AX41" s="120"/>
      <c r="AY41" s="120"/>
      <c r="AZ41" s="120">
        <v>0</v>
      </c>
      <c r="BA41" s="120">
        <v>0</v>
      </c>
      <c r="BB41" s="120"/>
      <c r="BC41" s="120"/>
      <c r="BD41" s="120">
        <v>0</v>
      </c>
      <c r="BE41" s="120">
        <v>0</v>
      </c>
      <c r="BF41" s="120"/>
      <c r="BG41" s="120"/>
      <c r="BH41" s="120"/>
      <c r="BI41" s="120"/>
      <c r="BJ41" s="120"/>
      <c r="BK41" s="120"/>
      <c r="BL41" s="120"/>
      <c r="BM41" s="120"/>
      <c r="BN41" s="120"/>
      <c r="BO41" s="120"/>
      <c r="BP41" s="120"/>
      <c r="BQ41" s="120"/>
      <c r="BR41" s="120"/>
      <c r="BS41" s="120"/>
      <c r="BT41" s="120"/>
      <c r="BU41" s="120"/>
      <c r="BV41" s="120"/>
      <c r="BW41" s="120">
        <v>3</v>
      </c>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row>
    <row r="42" spans="1:113" ht="15.75" customHeight="1">
      <c r="A42" s="120" t="s">
        <v>324</v>
      </c>
      <c r="B42" s="120">
        <v>61</v>
      </c>
      <c r="C42" s="120" t="s">
        <v>328</v>
      </c>
      <c r="D42" s="120" t="s">
        <v>326</v>
      </c>
      <c r="E42" s="120" t="s">
        <v>432</v>
      </c>
      <c r="F42" s="120">
        <v>0</v>
      </c>
      <c r="G42" s="120" t="s">
        <v>63</v>
      </c>
      <c r="H42" s="27">
        <v>0</v>
      </c>
      <c r="I42" s="27"/>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v>0</v>
      </c>
      <c r="AG42" s="120">
        <v>0</v>
      </c>
      <c r="AH42" s="120"/>
      <c r="AI42" s="120"/>
      <c r="AJ42" s="120"/>
      <c r="AK42" s="120"/>
      <c r="AL42" s="120"/>
      <c r="AM42" s="120"/>
      <c r="AN42" s="120">
        <v>0</v>
      </c>
      <c r="AO42" s="120">
        <v>0</v>
      </c>
      <c r="AP42" s="120"/>
      <c r="AQ42" s="120"/>
      <c r="AR42" s="120">
        <v>0</v>
      </c>
      <c r="AS42" s="120">
        <v>0</v>
      </c>
      <c r="AT42" s="120"/>
      <c r="AU42" s="120"/>
      <c r="AV42" s="120">
        <v>1</v>
      </c>
      <c r="AW42" s="120">
        <v>0</v>
      </c>
      <c r="AX42" s="120"/>
      <c r="AY42" s="120"/>
      <c r="AZ42" s="120">
        <v>0</v>
      </c>
      <c r="BA42" s="120">
        <v>0</v>
      </c>
      <c r="BB42" s="120"/>
      <c r="BC42" s="120"/>
      <c r="BD42" s="120">
        <v>0</v>
      </c>
      <c r="BE42" s="120">
        <v>0</v>
      </c>
      <c r="BF42" s="120"/>
      <c r="BG42" s="120"/>
      <c r="BH42" s="120"/>
      <c r="BI42" s="120"/>
      <c r="BJ42" s="120"/>
      <c r="BK42" s="120"/>
      <c r="BL42" s="120"/>
      <c r="BM42" s="120"/>
      <c r="BN42" s="120"/>
      <c r="BO42" s="120"/>
      <c r="BP42" s="120"/>
      <c r="BQ42" s="120"/>
      <c r="BR42" s="120"/>
      <c r="BS42" s="120"/>
      <c r="BT42" s="120"/>
      <c r="BU42" s="120"/>
      <c r="BV42" s="120"/>
      <c r="BW42" s="120"/>
      <c r="BX42" s="120">
        <v>3</v>
      </c>
      <c r="BY42" s="120">
        <v>7</v>
      </c>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row>
    <row r="43" spans="1:113" ht="15.75" customHeight="1">
      <c r="A43" s="120" t="s">
        <v>324</v>
      </c>
      <c r="B43" s="120">
        <v>61</v>
      </c>
      <c r="C43" s="120" t="s">
        <v>338</v>
      </c>
      <c r="D43" s="120" t="s">
        <v>326</v>
      </c>
      <c r="E43" s="120" t="s">
        <v>432</v>
      </c>
      <c r="F43" s="120" t="s">
        <v>435</v>
      </c>
      <c r="G43" s="120" t="s">
        <v>271</v>
      </c>
      <c r="H43" s="27" t="s">
        <v>436</v>
      </c>
      <c r="I43" s="27"/>
      <c r="J43" s="255"/>
      <c r="K43" s="255"/>
      <c r="L43" s="255"/>
      <c r="M43" s="255"/>
      <c r="N43" s="255"/>
      <c r="O43" s="255"/>
      <c r="P43" s="255"/>
      <c r="Q43" s="255"/>
      <c r="R43" s="255"/>
      <c r="S43" s="255"/>
      <c r="T43" s="255"/>
      <c r="U43" s="255"/>
      <c r="V43" s="255"/>
      <c r="W43" s="255"/>
      <c r="X43" s="255"/>
      <c r="Y43" s="255"/>
      <c r="Z43" s="255"/>
      <c r="AA43" s="255"/>
      <c r="AB43" s="255"/>
      <c r="AC43" s="255"/>
      <c r="AD43" s="120"/>
      <c r="AE43" s="120"/>
      <c r="AF43" s="255"/>
      <c r="AG43" s="255"/>
      <c r="AH43" s="255"/>
      <c r="AI43" s="255"/>
      <c r="AJ43" s="255"/>
      <c r="AK43" s="255"/>
      <c r="AL43" s="255"/>
      <c r="AM43" s="255"/>
      <c r="AN43" s="120">
        <v>0</v>
      </c>
      <c r="AO43" s="120">
        <v>0</v>
      </c>
      <c r="AP43" s="255"/>
      <c r="AQ43" s="255"/>
      <c r="AR43" s="120">
        <v>0</v>
      </c>
      <c r="AS43" s="120">
        <v>0</v>
      </c>
      <c r="AT43" s="255"/>
      <c r="AU43" s="255"/>
      <c r="AV43" s="120">
        <v>0</v>
      </c>
      <c r="AW43" s="120">
        <v>0</v>
      </c>
      <c r="AX43" s="255"/>
      <c r="AY43" s="255"/>
      <c r="AZ43" s="120">
        <v>0</v>
      </c>
      <c r="BA43" s="120">
        <v>0</v>
      </c>
      <c r="BB43" s="255"/>
      <c r="BC43" s="255"/>
      <c r="BD43" s="120">
        <v>0</v>
      </c>
      <c r="BE43" s="120">
        <v>0</v>
      </c>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row>
    <row r="44" spans="1:113" ht="15.75" customHeight="1">
      <c r="A44" s="120" t="s">
        <v>324</v>
      </c>
      <c r="B44" s="120">
        <v>61</v>
      </c>
      <c r="C44" s="120" t="s">
        <v>366</v>
      </c>
      <c r="D44" s="120" t="s">
        <v>326</v>
      </c>
      <c r="E44" s="120" t="s">
        <v>432</v>
      </c>
      <c r="F44" s="120">
        <v>0</v>
      </c>
      <c r="G44" s="120" t="s">
        <v>38</v>
      </c>
      <c r="H44" s="27">
        <v>0</v>
      </c>
      <c r="I44" s="27"/>
      <c r="J44" s="255"/>
      <c r="K44" s="255"/>
      <c r="L44" s="255"/>
      <c r="M44" s="255"/>
      <c r="N44" s="255"/>
      <c r="O44" s="255"/>
      <c r="P44" s="255"/>
      <c r="Q44" s="255"/>
      <c r="R44" s="255"/>
      <c r="S44" s="255"/>
      <c r="T44" s="255"/>
      <c r="U44" s="255"/>
      <c r="V44" s="255"/>
      <c r="W44" s="255"/>
      <c r="X44" s="120"/>
      <c r="Y44" s="120"/>
      <c r="Z44" s="255"/>
      <c r="AA44" s="255"/>
      <c r="AB44" s="255"/>
      <c r="AC44" s="255"/>
      <c r="AD44" s="120"/>
      <c r="AE44" s="120"/>
      <c r="AF44" s="120">
        <v>0</v>
      </c>
      <c r="AG44" s="120">
        <v>0</v>
      </c>
      <c r="AH44" s="255"/>
      <c r="AI44" s="255"/>
      <c r="AJ44" s="255"/>
      <c r="AK44" s="255"/>
      <c r="AL44" s="255"/>
      <c r="AM44" s="255"/>
      <c r="AN44" s="120">
        <v>0</v>
      </c>
      <c r="AO44" s="120">
        <v>0</v>
      </c>
      <c r="AP44" s="255"/>
      <c r="AQ44" s="255"/>
      <c r="AR44" s="120">
        <v>0</v>
      </c>
      <c r="AS44" s="120">
        <v>0</v>
      </c>
      <c r="AT44" s="255"/>
      <c r="AU44" s="255"/>
      <c r="AV44" s="120">
        <v>0</v>
      </c>
      <c r="AW44" s="120">
        <v>0</v>
      </c>
      <c r="AX44" s="255"/>
      <c r="AY44" s="255"/>
      <c r="AZ44" s="120">
        <v>0</v>
      </c>
      <c r="BA44" s="120">
        <v>0</v>
      </c>
      <c r="BB44" s="255"/>
      <c r="BC44" s="255"/>
      <c r="BD44" s="120">
        <v>0</v>
      </c>
      <c r="BE44" s="120">
        <v>0</v>
      </c>
      <c r="BF44" s="255"/>
      <c r="BG44" s="255"/>
      <c r="BH44" s="255"/>
      <c r="BI44" s="255"/>
      <c r="BJ44" s="255"/>
      <c r="BK44" s="255"/>
      <c r="BL44" s="255"/>
      <c r="BM44" s="255"/>
      <c r="BN44" s="255"/>
      <c r="BO44" s="255"/>
      <c r="BP44" s="255"/>
      <c r="BQ44" s="255"/>
      <c r="BR44" s="255"/>
      <c r="BS44" s="255"/>
      <c r="BT44" s="255"/>
      <c r="BU44" s="255"/>
      <c r="BV44" s="255"/>
      <c r="BW44" s="255"/>
      <c r="BX44" s="255"/>
      <c r="BY44" s="120"/>
      <c r="BZ44" s="255"/>
      <c r="CA44" s="255"/>
      <c r="CB44" s="255"/>
      <c r="CC44" s="255"/>
      <c r="CD44" s="255"/>
      <c r="CE44" s="255"/>
      <c r="CF44" s="255"/>
      <c r="CG44" s="255"/>
      <c r="CH44" s="255"/>
      <c r="CI44" s="255"/>
      <c r="CJ44" s="255"/>
      <c r="CK44" s="255"/>
      <c r="CL44" s="255"/>
      <c r="CM44" s="255"/>
      <c r="CN44" s="255"/>
      <c r="CO44" s="255"/>
      <c r="CP44" s="255"/>
      <c r="CQ44" s="255"/>
      <c r="CR44" s="255"/>
      <c r="CS44" s="255"/>
      <c r="CT44" s="255"/>
      <c r="CU44" s="255"/>
      <c r="CV44" s="255"/>
      <c r="CW44" s="255"/>
      <c r="CX44" s="255"/>
      <c r="CY44" s="255"/>
      <c r="CZ44" s="255"/>
      <c r="DA44" s="255"/>
      <c r="DB44" s="255"/>
      <c r="DC44" s="255"/>
      <c r="DD44" s="255"/>
      <c r="DE44" s="255"/>
      <c r="DF44" s="255"/>
      <c r="DG44" s="255"/>
      <c r="DH44" s="255"/>
      <c r="DI44" s="255"/>
    </row>
    <row r="45" spans="1:113" ht="15.75" customHeight="1">
      <c r="A45" s="120" t="s">
        <v>324</v>
      </c>
      <c r="B45" s="120">
        <v>62</v>
      </c>
      <c r="C45" s="120" t="s">
        <v>325</v>
      </c>
      <c r="D45" s="120" t="s">
        <v>326</v>
      </c>
      <c r="E45" s="120" t="s">
        <v>437</v>
      </c>
      <c r="F45" s="120">
        <v>0</v>
      </c>
      <c r="G45" s="120" t="s">
        <v>63</v>
      </c>
      <c r="H45" s="27">
        <v>0</v>
      </c>
      <c r="I45" s="27"/>
      <c r="J45" s="255"/>
      <c r="K45" s="255"/>
      <c r="L45" s="255"/>
      <c r="M45" s="255"/>
      <c r="N45" s="255"/>
      <c r="O45" s="255"/>
      <c r="P45" s="255"/>
      <c r="Q45" s="255"/>
      <c r="R45" s="255"/>
      <c r="S45" s="255"/>
      <c r="T45" s="255"/>
      <c r="U45" s="255"/>
      <c r="V45" s="255"/>
      <c r="W45" s="255"/>
      <c r="X45" s="120"/>
      <c r="Y45" s="120"/>
      <c r="Z45" s="255"/>
      <c r="AA45" s="255"/>
      <c r="AB45" s="255"/>
      <c r="AC45" s="255"/>
      <c r="AD45" s="120"/>
      <c r="AE45" s="120"/>
      <c r="AF45" s="120">
        <v>0</v>
      </c>
      <c r="AG45" s="120">
        <v>0</v>
      </c>
      <c r="AH45" s="255"/>
      <c r="AI45" s="255"/>
      <c r="AJ45" s="255"/>
      <c r="AK45" s="255"/>
      <c r="AL45" s="255"/>
      <c r="AM45" s="255"/>
      <c r="AN45" s="120">
        <v>0</v>
      </c>
      <c r="AO45" s="120">
        <v>0</v>
      </c>
      <c r="AP45" s="255"/>
      <c r="AQ45" s="255"/>
      <c r="AR45" s="120">
        <v>0</v>
      </c>
      <c r="AS45" s="120">
        <v>0</v>
      </c>
      <c r="AT45" s="255"/>
      <c r="AU45" s="255"/>
      <c r="AV45" s="120">
        <v>0</v>
      </c>
      <c r="AW45" s="120">
        <v>0</v>
      </c>
      <c r="AX45" s="255"/>
      <c r="AY45" s="255"/>
      <c r="AZ45" s="120">
        <v>0</v>
      </c>
      <c r="BA45" s="120">
        <v>0</v>
      </c>
      <c r="BB45" s="255"/>
      <c r="BC45" s="255"/>
      <c r="BD45" s="120">
        <v>0</v>
      </c>
      <c r="BE45" s="120">
        <v>0</v>
      </c>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O45" s="255"/>
      <c r="CP45" s="255"/>
      <c r="CQ45" s="255"/>
      <c r="CR45" s="255"/>
      <c r="CS45" s="255"/>
      <c r="CT45" s="255"/>
      <c r="CU45" s="255"/>
      <c r="CV45" s="255"/>
      <c r="CW45" s="255"/>
      <c r="CX45" s="255"/>
      <c r="CY45" s="255"/>
      <c r="CZ45" s="255"/>
      <c r="DA45" s="255"/>
      <c r="DB45" s="255"/>
      <c r="DC45" s="255"/>
      <c r="DD45" s="255"/>
      <c r="DE45" s="255"/>
      <c r="DF45" s="255"/>
      <c r="DG45" s="255"/>
      <c r="DH45" s="255"/>
      <c r="DI45" s="255"/>
    </row>
    <row r="46" spans="1:113" ht="15.75" customHeight="1">
      <c r="A46" s="120" t="s">
        <v>324</v>
      </c>
      <c r="B46" s="120">
        <v>63</v>
      </c>
      <c r="C46" s="120" t="s">
        <v>325</v>
      </c>
      <c r="D46" s="120" t="s">
        <v>326</v>
      </c>
      <c r="E46" s="120" t="s">
        <v>438</v>
      </c>
      <c r="F46" s="120">
        <v>0</v>
      </c>
      <c r="G46" s="120" t="s">
        <v>157</v>
      </c>
      <c r="H46" s="27">
        <v>0</v>
      </c>
      <c r="I46" s="27"/>
      <c r="J46" s="255"/>
      <c r="K46" s="255"/>
      <c r="L46" s="255"/>
      <c r="M46" s="255"/>
      <c r="N46" s="255"/>
      <c r="O46" s="255"/>
      <c r="P46" s="255"/>
      <c r="Q46" s="255"/>
      <c r="R46" s="255"/>
      <c r="S46" s="255"/>
      <c r="T46" s="255"/>
      <c r="U46" s="255"/>
      <c r="V46" s="255"/>
      <c r="W46" s="255"/>
      <c r="X46" s="120"/>
      <c r="Y46" s="120"/>
      <c r="Z46" s="255"/>
      <c r="AA46" s="255"/>
      <c r="AB46" s="255"/>
      <c r="AC46" s="255"/>
      <c r="AD46" s="120"/>
      <c r="AE46" s="120"/>
      <c r="AF46" s="120">
        <v>0</v>
      </c>
      <c r="AG46" s="120">
        <v>0</v>
      </c>
      <c r="AH46" s="255"/>
      <c r="AI46" s="255"/>
      <c r="AJ46" s="255"/>
      <c r="AK46" s="255"/>
      <c r="AL46" s="255"/>
      <c r="AM46" s="255"/>
      <c r="AN46" s="255"/>
      <c r="AO46" s="255"/>
      <c r="AP46" s="255"/>
      <c r="AQ46" s="255"/>
      <c r="AR46" s="120"/>
      <c r="AS46" s="120"/>
      <c r="AT46" s="255"/>
      <c r="AU46" s="255"/>
      <c r="AV46" s="120"/>
      <c r="AW46" s="120"/>
      <c r="AX46" s="255"/>
      <c r="AY46" s="255"/>
      <c r="AZ46" s="120"/>
      <c r="BA46" s="120"/>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P46" s="255"/>
      <c r="CQ46" s="255"/>
      <c r="CR46" s="255"/>
      <c r="CS46" s="255"/>
      <c r="CT46" s="255"/>
      <c r="CU46" s="255"/>
      <c r="CV46" s="255"/>
      <c r="CW46" s="255"/>
      <c r="CX46" s="255"/>
      <c r="CY46" s="255"/>
      <c r="CZ46" s="255"/>
      <c r="DA46" s="255"/>
      <c r="DB46" s="255"/>
      <c r="DC46" s="255"/>
      <c r="DD46" s="255"/>
      <c r="DE46" s="255"/>
      <c r="DF46" s="255"/>
      <c r="DG46" s="255"/>
      <c r="DH46" s="255"/>
      <c r="DI46" s="255"/>
    </row>
    <row r="47" spans="1:113" ht="15.75" customHeight="1">
      <c r="A47" s="120" t="s">
        <v>324</v>
      </c>
      <c r="B47" s="120">
        <v>63</v>
      </c>
      <c r="C47" s="120" t="s">
        <v>328</v>
      </c>
      <c r="D47" s="120" t="s">
        <v>326</v>
      </c>
      <c r="E47" s="120" t="s">
        <v>438</v>
      </c>
      <c r="F47" s="120">
        <v>0</v>
      </c>
      <c r="G47" s="120" t="s">
        <v>157</v>
      </c>
      <c r="H47" s="27">
        <v>0</v>
      </c>
      <c r="I47" s="28"/>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120">
        <v>2</v>
      </c>
      <c r="AO47" s="120">
        <v>0</v>
      </c>
      <c r="AP47" s="255"/>
      <c r="AQ47" s="255"/>
      <c r="AR47" s="120"/>
      <c r="AS47" s="120"/>
      <c r="AT47" s="255"/>
      <c r="AU47" s="255"/>
      <c r="AV47" s="120"/>
      <c r="AW47" s="120"/>
      <c r="AX47" s="255"/>
      <c r="AY47" s="255"/>
      <c r="AZ47" s="120"/>
      <c r="BA47" s="120"/>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row>
    <row r="48" spans="1:113" ht="15.75" customHeight="1">
      <c r="A48" s="120" t="s">
        <v>324</v>
      </c>
      <c r="B48" s="120">
        <v>63</v>
      </c>
      <c r="C48" s="120" t="s">
        <v>338</v>
      </c>
      <c r="D48" s="120" t="s">
        <v>326</v>
      </c>
      <c r="E48" s="120" t="s">
        <v>438</v>
      </c>
      <c r="F48" s="120">
        <v>0</v>
      </c>
      <c r="G48" s="120" t="s">
        <v>373</v>
      </c>
      <c r="H48" s="27">
        <v>0</v>
      </c>
      <c r="I48" s="28"/>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120">
        <v>0</v>
      </c>
      <c r="AS48" s="120">
        <v>0</v>
      </c>
      <c r="AT48" s="255"/>
      <c r="AU48" s="255"/>
      <c r="AV48" s="120"/>
      <c r="AW48" s="120"/>
      <c r="AX48" s="255"/>
      <c r="AY48" s="255"/>
      <c r="AZ48" s="120"/>
      <c r="BA48" s="120"/>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c r="CP48" s="255"/>
      <c r="CQ48" s="255"/>
      <c r="CR48" s="255"/>
      <c r="CS48" s="255"/>
      <c r="CT48" s="255"/>
      <c r="CU48" s="255"/>
      <c r="CV48" s="255"/>
      <c r="CW48" s="255"/>
      <c r="CX48" s="255"/>
      <c r="CY48" s="255"/>
      <c r="CZ48" s="255"/>
      <c r="DA48" s="255"/>
      <c r="DB48" s="255"/>
      <c r="DC48" s="255"/>
      <c r="DD48" s="255"/>
      <c r="DE48" s="255"/>
      <c r="DF48" s="255"/>
      <c r="DG48" s="255"/>
      <c r="DH48" s="255"/>
      <c r="DI48" s="255"/>
    </row>
    <row r="49" spans="1:113" ht="15.75" customHeight="1">
      <c r="A49" s="120" t="s">
        <v>324</v>
      </c>
      <c r="B49" s="120">
        <v>63</v>
      </c>
      <c r="C49" s="120" t="s">
        <v>366</v>
      </c>
      <c r="D49" s="120" t="s">
        <v>439</v>
      </c>
      <c r="E49" s="120" t="s">
        <v>437</v>
      </c>
      <c r="F49" s="120">
        <v>0</v>
      </c>
      <c r="G49" s="120" t="s">
        <v>373</v>
      </c>
      <c r="H49" s="27">
        <v>0</v>
      </c>
      <c r="I49" s="28"/>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120">
        <v>0</v>
      </c>
      <c r="AS49" s="120">
        <v>0</v>
      </c>
      <c r="AT49" s="255"/>
      <c r="AU49" s="255"/>
      <c r="AV49" s="120"/>
      <c r="AW49" s="120"/>
      <c r="AX49" s="255"/>
      <c r="AY49" s="255"/>
      <c r="AZ49" s="120"/>
      <c r="BA49" s="120"/>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row>
    <row r="50" spans="1:113" ht="15.75" customHeight="1">
      <c r="A50" s="120" t="s">
        <v>324</v>
      </c>
      <c r="B50" s="120">
        <v>64</v>
      </c>
      <c r="C50" s="120" t="s">
        <v>440</v>
      </c>
      <c r="D50" s="120" t="s">
        <v>326</v>
      </c>
      <c r="E50" s="120" t="s">
        <v>432</v>
      </c>
      <c r="F50" s="120">
        <v>0</v>
      </c>
      <c r="G50" s="120" t="s">
        <v>85</v>
      </c>
      <c r="H50" s="27">
        <v>0</v>
      </c>
      <c r="I50" s="28"/>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120">
        <v>0</v>
      </c>
      <c r="AS50" s="120">
        <v>0</v>
      </c>
      <c r="AT50" s="255"/>
      <c r="AU50" s="255"/>
      <c r="AV50" s="120">
        <v>0</v>
      </c>
      <c r="AW50" s="120">
        <v>0</v>
      </c>
      <c r="AX50" s="255"/>
      <c r="AY50" s="255"/>
      <c r="AZ50" s="120">
        <v>0</v>
      </c>
      <c r="BA50" s="120">
        <v>0</v>
      </c>
      <c r="BB50" s="120">
        <v>0</v>
      </c>
      <c r="BC50" s="120">
        <v>0</v>
      </c>
      <c r="BD50" s="120">
        <v>0</v>
      </c>
      <c r="BE50" s="120">
        <v>0</v>
      </c>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c r="CP50" s="255"/>
      <c r="CQ50" s="255"/>
      <c r="CR50" s="255"/>
      <c r="CS50" s="255"/>
      <c r="CT50" s="255"/>
      <c r="CU50" s="255"/>
      <c r="CV50" s="255"/>
      <c r="CW50" s="255"/>
      <c r="CX50" s="255"/>
      <c r="CY50" s="255"/>
      <c r="CZ50" s="255"/>
      <c r="DA50" s="255"/>
      <c r="DB50" s="255"/>
      <c r="DC50" s="255"/>
      <c r="DD50" s="255"/>
      <c r="DE50" s="255"/>
      <c r="DF50" s="255"/>
      <c r="DG50" s="255"/>
      <c r="DH50" s="255"/>
      <c r="DI50" s="255"/>
    </row>
    <row r="51" spans="1:113" ht="15.75" customHeight="1">
      <c r="A51" s="120" t="s">
        <v>324</v>
      </c>
      <c r="B51" s="120">
        <v>65</v>
      </c>
      <c r="C51" s="120" t="s">
        <v>325</v>
      </c>
      <c r="D51" s="120" t="s">
        <v>326</v>
      </c>
      <c r="E51" s="120" t="s">
        <v>441</v>
      </c>
      <c r="F51" s="120">
        <v>0</v>
      </c>
      <c r="G51" s="120" t="s">
        <v>157</v>
      </c>
      <c r="H51" s="27">
        <v>0</v>
      </c>
      <c r="I51" s="28"/>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120">
        <v>0</v>
      </c>
      <c r="AW51" s="120">
        <v>0</v>
      </c>
      <c r="AX51" s="255"/>
      <c r="AY51" s="255"/>
      <c r="AZ51" s="255"/>
      <c r="BA51" s="255"/>
      <c r="BB51" s="120">
        <v>0</v>
      </c>
      <c r="BC51" s="120">
        <v>0</v>
      </c>
      <c r="BD51" s="120">
        <v>0</v>
      </c>
      <c r="BE51" s="120">
        <v>0</v>
      </c>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c r="CP51" s="255"/>
      <c r="CQ51" s="255"/>
      <c r="CR51" s="255"/>
      <c r="CS51" s="255"/>
      <c r="CT51" s="255"/>
      <c r="CU51" s="255"/>
      <c r="CV51" s="255"/>
      <c r="CW51" s="255"/>
      <c r="CX51" s="255"/>
      <c r="CY51" s="255"/>
      <c r="CZ51" s="255"/>
      <c r="DA51" s="255"/>
      <c r="DB51" s="255"/>
      <c r="DC51" s="255"/>
      <c r="DD51" s="255"/>
      <c r="DE51" s="255"/>
      <c r="DF51" s="255"/>
      <c r="DG51" s="255"/>
      <c r="DH51" s="255"/>
      <c r="DI51" s="255"/>
    </row>
    <row r="52" spans="1:113" ht="15.75" customHeight="1">
      <c r="A52" s="120" t="s">
        <v>324</v>
      </c>
      <c r="B52" s="120">
        <v>65</v>
      </c>
      <c r="C52" s="120" t="s">
        <v>328</v>
      </c>
      <c r="D52" s="120" t="s">
        <v>326</v>
      </c>
      <c r="E52" s="120" t="s">
        <v>441</v>
      </c>
      <c r="F52" s="120">
        <v>0</v>
      </c>
      <c r="G52" s="120" t="s">
        <v>157</v>
      </c>
      <c r="H52" s="27">
        <v>0</v>
      </c>
      <c r="I52" s="28"/>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120">
        <v>0</v>
      </c>
      <c r="AW52" s="120">
        <v>0</v>
      </c>
      <c r="AX52" s="255"/>
      <c r="AY52" s="255"/>
      <c r="AZ52" s="255"/>
      <c r="BA52" s="255"/>
      <c r="BB52" s="120">
        <v>0</v>
      </c>
      <c r="BC52" s="120">
        <v>0</v>
      </c>
      <c r="BD52" s="120">
        <v>0</v>
      </c>
      <c r="BE52" s="120">
        <v>0</v>
      </c>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c r="CP52" s="255"/>
      <c r="CQ52" s="255"/>
      <c r="CR52" s="255"/>
      <c r="CS52" s="255"/>
      <c r="CT52" s="255"/>
      <c r="CU52" s="255"/>
      <c r="CV52" s="255"/>
      <c r="CW52" s="255"/>
      <c r="CX52" s="255"/>
      <c r="CY52" s="255"/>
      <c r="CZ52" s="255"/>
      <c r="DA52" s="255"/>
      <c r="DB52" s="255"/>
      <c r="DC52" s="255"/>
      <c r="DD52" s="255"/>
      <c r="DE52" s="255"/>
      <c r="DF52" s="255"/>
      <c r="DG52" s="255"/>
      <c r="DH52" s="255"/>
      <c r="DI52" s="255"/>
    </row>
    <row r="53" spans="1:113" ht="15.75" customHeight="1">
      <c r="A53" s="30"/>
      <c r="B53" s="30"/>
      <c r="C53" s="30"/>
      <c r="D53" s="30"/>
      <c r="E53" s="30"/>
      <c r="F53" s="30"/>
      <c r="G53" s="30"/>
      <c r="H53" s="30"/>
      <c r="I53" s="30"/>
      <c r="J53" s="244"/>
      <c r="K53" s="244"/>
      <c r="L53" s="244"/>
      <c r="M53" s="244"/>
      <c r="N53" s="244"/>
      <c r="O53" s="244"/>
      <c r="P53" s="244"/>
      <c r="Q53" s="244"/>
      <c r="R53" s="244"/>
      <c r="S53" s="244"/>
      <c r="T53" s="244"/>
      <c r="U53" s="244"/>
      <c r="V53" s="244"/>
      <c r="W53" s="238"/>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row>
    <row r="54" spans="1:113" ht="15.75" customHeight="1">
      <c r="A54" s="30"/>
      <c r="B54" s="30"/>
      <c r="C54" s="30"/>
      <c r="D54" s="30"/>
      <c r="E54" s="30"/>
      <c r="F54" s="30"/>
      <c r="G54" s="30"/>
      <c r="H54" s="30"/>
      <c r="I54" s="30"/>
      <c r="J54" s="244"/>
      <c r="K54" s="244"/>
      <c r="L54" s="244"/>
      <c r="M54" s="244"/>
      <c r="N54" s="244"/>
      <c r="O54" s="244"/>
      <c r="P54" s="244"/>
      <c r="Q54" s="244"/>
      <c r="R54" s="244"/>
      <c r="S54" s="244"/>
      <c r="T54" s="244"/>
      <c r="U54" s="244"/>
      <c r="V54" s="244"/>
      <c r="W54" s="238"/>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row>
    <row r="55" spans="1:113" ht="15.75" customHeight="1">
      <c r="J55" s="245" t="s">
        <v>673</v>
      </c>
      <c r="K55" s="237"/>
      <c r="L55" s="237"/>
      <c r="M55" s="237"/>
      <c r="N55" s="237"/>
      <c r="O55" s="237"/>
      <c r="P55" s="237"/>
      <c r="Q55" s="237"/>
      <c r="R55" s="237"/>
      <c r="S55" s="237"/>
      <c r="T55" s="237"/>
      <c r="U55" s="237"/>
      <c r="V55" s="237"/>
      <c r="W55" s="236"/>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row>
    <row r="56" spans="1:113" ht="15.75" customHeight="1">
      <c r="J56" s="131">
        <f>SUM(J5:J52)</f>
        <v>3987</v>
      </c>
      <c r="K56" s="131">
        <f t="shared" ref="K56:BV56" si="0">SUM(K5:K52)</f>
        <v>5025</v>
      </c>
      <c r="L56" s="131">
        <f>SUM(L5:L52)</f>
        <v>0</v>
      </c>
      <c r="M56" s="131">
        <f t="shared" si="0"/>
        <v>0</v>
      </c>
      <c r="N56" s="131">
        <f>SUM(N5:N52)</f>
        <v>1885</v>
      </c>
      <c r="O56" s="131">
        <f>SUM(O5:O52)</f>
        <v>2161</v>
      </c>
      <c r="P56" s="131">
        <f t="shared" si="0"/>
        <v>1133</v>
      </c>
      <c r="Q56" s="131">
        <f t="shared" si="0"/>
        <v>1373</v>
      </c>
      <c r="R56" s="131">
        <f t="shared" si="0"/>
        <v>0</v>
      </c>
      <c r="S56" s="131">
        <f t="shared" si="0"/>
        <v>0</v>
      </c>
      <c r="T56" s="131">
        <f t="shared" si="0"/>
        <v>0</v>
      </c>
      <c r="U56" s="131">
        <f t="shared" si="0"/>
        <v>0</v>
      </c>
      <c r="V56" s="131">
        <f>SUM(V5:V52)</f>
        <v>0</v>
      </c>
      <c r="W56" s="131">
        <f t="shared" si="0"/>
        <v>0</v>
      </c>
      <c r="X56" s="131">
        <f t="shared" si="0"/>
        <v>0</v>
      </c>
      <c r="Y56" s="131">
        <f t="shared" si="0"/>
        <v>0</v>
      </c>
      <c r="Z56" s="131">
        <f t="shared" si="0"/>
        <v>0</v>
      </c>
      <c r="AA56" s="131">
        <f t="shared" si="0"/>
        <v>0</v>
      </c>
      <c r="AB56" s="131">
        <f t="shared" si="0"/>
        <v>1</v>
      </c>
      <c r="AC56" s="131">
        <f t="shared" si="0"/>
        <v>0</v>
      </c>
      <c r="AD56" s="131">
        <f t="shared" si="0"/>
        <v>0</v>
      </c>
      <c r="AE56" s="131">
        <f t="shared" si="0"/>
        <v>0</v>
      </c>
      <c r="AF56" s="131">
        <f t="shared" si="0"/>
        <v>2</v>
      </c>
      <c r="AG56" s="131">
        <f t="shared" si="0"/>
        <v>14</v>
      </c>
      <c r="AH56" s="131">
        <f t="shared" si="0"/>
        <v>0</v>
      </c>
      <c r="AI56" s="131">
        <f t="shared" si="0"/>
        <v>0</v>
      </c>
      <c r="AJ56" s="131">
        <f t="shared" si="0"/>
        <v>4</v>
      </c>
      <c r="AK56" s="131">
        <f t="shared" si="0"/>
        <v>18</v>
      </c>
      <c r="AL56" s="131">
        <f t="shared" si="0"/>
        <v>0</v>
      </c>
      <c r="AM56" s="131">
        <f t="shared" si="0"/>
        <v>0</v>
      </c>
      <c r="AN56" s="131">
        <f t="shared" si="0"/>
        <v>3</v>
      </c>
      <c r="AO56" s="131">
        <f t="shared" si="0"/>
        <v>2</v>
      </c>
      <c r="AP56" s="131">
        <f t="shared" si="0"/>
        <v>0</v>
      </c>
      <c r="AQ56" s="131">
        <f t="shared" si="0"/>
        <v>0</v>
      </c>
      <c r="AR56" s="131">
        <f t="shared" si="0"/>
        <v>0</v>
      </c>
      <c r="AS56" s="131">
        <f t="shared" si="0"/>
        <v>5</v>
      </c>
      <c r="AT56" s="131">
        <f t="shared" si="0"/>
        <v>0</v>
      </c>
      <c r="AU56" s="131">
        <f t="shared" si="0"/>
        <v>0</v>
      </c>
      <c r="AV56" s="131">
        <f t="shared" si="0"/>
        <v>1</v>
      </c>
      <c r="AW56" s="131">
        <f t="shared" si="0"/>
        <v>5</v>
      </c>
      <c r="AX56" s="131">
        <f t="shared" si="0"/>
        <v>0</v>
      </c>
      <c r="AY56" s="131">
        <f t="shared" si="0"/>
        <v>0</v>
      </c>
      <c r="AZ56" s="131">
        <f t="shared" si="0"/>
        <v>0</v>
      </c>
      <c r="BA56" s="131">
        <f t="shared" si="0"/>
        <v>0</v>
      </c>
      <c r="BB56" s="131">
        <f t="shared" si="0"/>
        <v>0</v>
      </c>
      <c r="BC56" s="131">
        <f t="shared" si="0"/>
        <v>0</v>
      </c>
      <c r="BD56" s="131">
        <f t="shared" si="0"/>
        <v>1</v>
      </c>
      <c r="BE56" s="131">
        <f t="shared" si="0"/>
        <v>7</v>
      </c>
      <c r="BF56" s="78">
        <f t="shared" si="0"/>
        <v>0</v>
      </c>
      <c r="BG56" s="78">
        <f t="shared" si="0"/>
        <v>0</v>
      </c>
      <c r="BH56" s="78">
        <f t="shared" si="0"/>
        <v>0</v>
      </c>
      <c r="BI56" s="78">
        <f t="shared" si="0"/>
        <v>0</v>
      </c>
      <c r="BJ56" s="78">
        <f t="shared" si="0"/>
        <v>0</v>
      </c>
      <c r="BK56" s="78">
        <f t="shared" si="0"/>
        <v>0</v>
      </c>
      <c r="BL56" s="78">
        <f t="shared" si="0"/>
        <v>39</v>
      </c>
      <c r="BM56" s="78">
        <f t="shared" si="0"/>
        <v>31</v>
      </c>
      <c r="BN56" s="78">
        <f t="shared" si="0"/>
        <v>0</v>
      </c>
      <c r="BO56" s="78">
        <f t="shared" si="0"/>
        <v>0</v>
      </c>
      <c r="BP56" s="78">
        <f t="shared" si="0"/>
        <v>133</v>
      </c>
      <c r="BQ56" s="78">
        <f t="shared" si="0"/>
        <v>44</v>
      </c>
      <c r="BR56" s="78">
        <f t="shared" si="0"/>
        <v>229</v>
      </c>
      <c r="BS56" s="78">
        <f t="shared" si="0"/>
        <v>212</v>
      </c>
      <c r="BT56" s="78">
        <f t="shared" si="0"/>
        <v>227</v>
      </c>
      <c r="BU56" s="78">
        <f t="shared" si="0"/>
        <v>319</v>
      </c>
      <c r="BV56" s="78">
        <f t="shared" si="0"/>
        <v>256</v>
      </c>
      <c r="BW56" s="78">
        <f t="shared" ref="BW56:DI56" si="1">SUM(BW5:BW52)</f>
        <v>292</v>
      </c>
      <c r="BX56" s="78">
        <f t="shared" si="1"/>
        <v>666</v>
      </c>
      <c r="BY56" s="78">
        <f t="shared" si="1"/>
        <v>631</v>
      </c>
      <c r="BZ56" s="78">
        <f t="shared" si="1"/>
        <v>695</v>
      </c>
      <c r="CA56" s="78">
        <f t="shared" si="1"/>
        <v>876</v>
      </c>
      <c r="CB56" s="78">
        <f t="shared" si="1"/>
        <v>983</v>
      </c>
      <c r="CC56" s="78">
        <f t="shared" si="1"/>
        <v>1525</v>
      </c>
      <c r="CD56" s="78">
        <f t="shared" si="1"/>
        <v>0</v>
      </c>
      <c r="CE56" s="78">
        <f t="shared" si="1"/>
        <v>0</v>
      </c>
      <c r="CF56" s="78">
        <f t="shared" si="1"/>
        <v>0</v>
      </c>
      <c r="CG56" s="78">
        <f t="shared" si="1"/>
        <v>0</v>
      </c>
      <c r="CH56" s="78">
        <f t="shared" si="1"/>
        <v>1166</v>
      </c>
      <c r="CI56" s="78">
        <f t="shared" si="1"/>
        <v>1132</v>
      </c>
      <c r="CJ56" s="78">
        <f t="shared" si="1"/>
        <v>937</v>
      </c>
      <c r="CK56" s="78">
        <f t="shared" si="1"/>
        <v>709</v>
      </c>
      <c r="CL56" s="78">
        <f t="shared" si="1"/>
        <v>1490</v>
      </c>
      <c r="CM56" s="78">
        <f t="shared" si="1"/>
        <v>1055</v>
      </c>
      <c r="CN56" s="78">
        <f t="shared" si="1"/>
        <v>1402</v>
      </c>
      <c r="CO56" s="78">
        <f t="shared" si="1"/>
        <v>993</v>
      </c>
      <c r="CP56" s="78">
        <f t="shared" si="1"/>
        <v>750</v>
      </c>
      <c r="CQ56" s="78">
        <f t="shared" si="1"/>
        <v>556</v>
      </c>
      <c r="CR56" s="78">
        <f t="shared" si="1"/>
        <v>0</v>
      </c>
      <c r="CS56" s="78">
        <f t="shared" si="1"/>
        <v>0</v>
      </c>
      <c r="CT56" s="78">
        <f t="shared" si="1"/>
        <v>3512</v>
      </c>
      <c r="CU56" s="78">
        <f t="shared" si="1"/>
        <v>3242</v>
      </c>
      <c r="CV56" s="78">
        <f t="shared" si="1"/>
        <v>6447</v>
      </c>
      <c r="CW56" s="78">
        <f t="shared" si="1"/>
        <v>6039</v>
      </c>
      <c r="CX56" s="78">
        <f>SUM(CX5:CX52)</f>
        <v>2961</v>
      </c>
      <c r="CY56" s="78">
        <f t="shared" si="1"/>
        <v>2476</v>
      </c>
      <c r="CZ56" s="78">
        <f t="shared" si="1"/>
        <v>822</v>
      </c>
      <c r="DA56" s="78">
        <f t="shared" si="1"/>
        <v>700</v>
      </c>
      <c r="DB56" s="78">
        <f t="shared" si="1"/>
        <v>1377</v>
      </c>
      <c r="DC56" s="78">
        <f t="shared" si="1"/>
        <v>1141</v>
      </c>
      <c r="DD56" s="78">
        <f t="shared" si="1"/>
        <v>196</v>
      </c>
      <c r="DE56" s="78">
        <f t="shared" si="1"/>
        <v>272</v>
      </c>
      <c r="DF56" s="78">
        <f t="shared" si="1"/>
        <v>0</v>
      </c>
      <c r="DG56" s="78">
        <f t="shared" si="1"/>
        <v>0</v>
      </c>
      <c r="DH56" s="78">
        <f t="shared" si="1"/>
        <v>0</v>
      </c>
      <c r="DI56" s="78">
        <f t="shared" si="1"/>
        <v>0</v>
      </c>
    </row>
    <row r="57" spans="1:113" ht="15.75" customHeight="1">
      <c r="J57" s="279">
        <f>SUM(J56:K56)</f>
        <v>9012</v>
      </c>
      <c r="K57" s="279"/>
      <c r="L57" s="279">
        <f>SUM(L56:M56)</f>
        <v>0</v>
      </c>
      <c r="M57" s="279"/>
      <c r="N57" s="279">
        <f>SUM(N56:O56)</f>
        <v>4046</v>
      </c>
      <c r="O57" s="279"/>
      <c r="P57" s="279">
        <f>SUM(P56:Q56)</f>
        <v>2506</v>
      </c>
      <c r="Q57" s="279"/>
      <c r="R57" s="279">
        <f t="shared" ref="R57" si="2">SUM(R56:S56)</f>
        <v>0</v>
      </c>
      <c r="S57" s="279"/>
      <c r="T57" s="279">
        <f t="shared" ref="T57" si="3">SUM(T56:U56)</f>
        <v>0</v>
      </c>
      <c r="U57" s="279"/>
      <c r="V57" s="279">
        <f>SUM(V56:W56)</f>
        <v>0</v>
      </c>
      <c r="W57" s="279"/>
      <c r="X57" s="279">
        <f t="shared" ref="X57" si="4">SUM(X56:Y56)</f>
        <v>0</v>
      </c>
      <c r="Y57" s="279"/>
      <c r="Z57" s="279">
        <f t="shared" ref="Z57" si="5">SUM(Z56:AA56)</f>
        <v>0</v>
      </c>
      <c r="AA57" s="279"/>
      <c r="AB57" s="279">
        <f t="shared" ref="AB57" si="6">SUM(AB56:AC56)</f>
        <v>1</v>
      </c>
      <c r="AC57" s="279"/>
      <c r="AD57" s="279">
        <f t="shared" ref="AD57" si="7">SUM(AD56:AE56)</f>
        <v>0</v>
      </c>
      <c r="AE57" s="279"/>
      <c r="AF57" s="279">
        <f>SUM(AF56:AG56)</f>
        <v>16</v>
      </c>
      <c r="AG57" s="279"/>
      <c r="AH57" s="279">
        <f t="shared" ref="AH57" si="8">SUM(AH56:AI56)</f>
        <v>0</v>
      </c>
      <c r="AI57" s="279"/>
      <c r="AJ57" s="279">
        <f t="shared" ref="AJ57" si="9">SUM(AJ56:AK56)</f>
        <v>22</v>
      </c>
      <c r="AK57" s="279"/>
      <c r="AL57" s="279">
        <f t="shared" ref="AL57" si="10">SUM(AL56:AM56)</f>
        <v>0</v>
      </c>
      <c r="AM57" s="279"/>
      <c r="AN57" s="279">
        <f t="shared" ref="AN57" si="11">SUM(AN56:AO56)</f>
        <v>5</v>
      </c>
      <c r="AO57" s="279"/>
      <c r="AP57" s="279">
        <f t="shared" ref="AP57" si="12">SUM(AP56:AQ56)</f>
        <v>0</v>
      </c>
      <c r="AQ57" s="279"/>
      <c r="AR57" s="279">
        <f t="shared" ref="AR57:DB57" si="13">SUM(AR56:AS56)</f>
        <v>5</v>
      </c>
      <c r="AS57" s="279"/>
      <c r="AT57" s="279">
        <f t="shared" si="13"/>
        <v>0</v>
      </c>
      <c r="AU57" s="279"/>
      <c r="AV57" s="279">
        <f t="shared" si="13"/>
        <v>6</v>
      </c>
      <c r="AW57" s="279"/>
      <c r="AX57" s="279">
        <f t="shared" si="13"/>
        <v>0</v>
      </c>
      <c r="AY57" s="279"/>
      <c r="AZ57" s="279">
        <f t="shared" si="13"/>
        <v>0</v>
      </c>
      <c r="BA57" s="279"/>
      <c r="BB57" s="279">
        <f t="shared" si="13"/>
        <v>0</v>
      </c>
      <c r="BC57" s="279"/>
      <c r="BD57" s="279">
        <f t="shared" si="13"/>
        <v>8</v>
      </c>
      <c r="BE57" s="279"/>
      <c r="BF57" s="279">
        <f t="shared" si="13"/>
        <v>0</v>
      </c>
      <c r="BG57" s="279"/>
      <c r="BH57" s="279">
        <f t="shared" si="13"/>
        <v>0</v>
      </c>
      <c r="BI57" s="279"/>
      <c r="BJ57" s="279">
        <f t="shared" si="13"/>
        <v>0</v>
      </c>
      <c r="BK57" s="279"/>
      <c r="BL57" s="279">
        <f t="shared" si="13"/>
        <v>70</v>
      </c>
      <c r="BM57" s="279"/>
      <c r="BN57" s="279">
        <f t="shared" si="13"/>
        <v>0</v>
      </c>
      <c r="BO57" s="279"/>
      <c r="BP57" s="279">
        <f t="shared" si="13"/>
        <v>177</v>
      </c>
      <c r="BQ57" s="279"/>
      <c r="BR57" s="279">
        <f t="shared" si="13"/>
        <v>441</v>
      </c>
      <c r="BS57" s="279"/>
      <c r="BT57" s="279">
        <f t="shared" si="13"/>
        <v>546</v>
      </c>
      <c r="BU57" s="279"/>
      <c r="BV57" s="279">
        <f t="shared" si="13"/>
        <v>548</v>
      </c>
      <c r="BW57" s="279"/>
      <c r="BX57" s="279">
        <f t="shared" si="13"/>
        <v>1297</v>
      </c>
      <c r="BY57" s="279"/>
      <c r="BZ57" s="279">
        <f t="shared" si="13"/>
        <v>1571</v>
      </c>
      <c r="CA57" s="279"/>
      <c r="CB57" s="279">
        <f t="shared" si="13"/>
        <v>2508</v>
      </c>
      <c r="CC57" s="279"/>
      <c r="CD57" s="279">
        <f t="shared" si="13"/>
        <v>0</v>
      </c>
      <c r="CE57" s="279"/>
      <c r="CF57" s="279">
        <f t="shared" si="13"/>
        <v>0</v>
      </c>
      <c r="CG57" s="279"/>
      <c r="CH57" s="279">
        <f t="shared" si="13"/>
        <v>2298</v>
      </c>
      <c r="CI57" s="279"/>
      <c r="CJ57" s="279">
        <f t="shared" si="13"/>
        <v>1646</v>
      </c>
      <c r="CK57" s="279"/>
      <c r="CL57" s="279">
        <f t="shared" si="13"/>
        <v>2545</v>
      </c>
      <c r="CM57" s="279"/>
      <c r="CN57" s="279">
        <f t="shared" si="13"/>
        <v>2395</v>
      </c>
      <c r="CO57" s="279"/>
      <c r="CP57" s="279">
        <f t="shared" si="13"/>
        <v>1306</v>
      </c>
      <c r="CQ57" s="279"/>
      <c r="CR57" s="279">
        <f t="shared" si="13"/>
        <v>0</v>
      </c>
      <c r="CS57" s="279"/>
      <c r="CT57" s="279">
        <f t="shared" si="13"/>
        <v>6754</v>
      </c>
      <c r="CU57" s="279"/>
      <c r="CV57" s="279">
        <f t="shared" si="13"/>
        <v>12486</v>
      </c>
      <c r="CW57" s="279"/>
      <c r="CX57" s="279">
        <f>SUM(CX56:CY56)</f>
        <v>5437</v>
      </c>
      <c r="CY57" s="279"/>
      <c r="CZ57" s="279">
        <f t="shared" si="13"/>
        <v>1522</v>
      </c>
      <c r="DA57" s="279"/>
      <c r="DB57" s="279">
        <f t="shared" si="13"/>
        <v>2518</v>
      </c>
      <c r="DC57" s="279"/>
      <c r="DD57" s="279">
        <f t="shared" ref="DD57:DH57" si="14">SUM(DD56:DE56)</f>
        <v>468</v>
      </c>
      <c r="DE57" s="279"/>
      <c r="DF57" s="279">
        <f t="shared" si="14"/>
        <v>0</v>
      </c>
      <c r="DG57" s="279"/>
      <c r="DH57" s="279">
        <f t="shared" si="14"/>
        <v>0</v>
      </c>
      <c r="DI57" s="279"/>
    </row>
    <row r="59" spans="1:113" ht="15.75" customHeight="1">
      <c r="J59" s="132" t="s">
        <v>667</v>
      </c>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row>
    <row r="60" spans="1:113" ht="15.75" customHeight="1">
      <c r="J60" s="131">
        <f>COUNT(J5:J52)</f>
        <v>28</v>
      </c>
      <c r="K60" s="131">
        <f>COUNT(K5:K52)</f>
        <v>28</v>
      </c>
      <c r="L60" s="131">
        <f t="shared" ref="L60:BV60" si="15">COUNT(L5:L52)</f>
        <v>0</v>
      </c>
      <c r="M60" s="131">
        <f t="shared" si="15"/>
        <v>0</v>
      </c>
      <c r="N60" s="131">
        <f>COUNT(N5:N52)</f>
        <v>30</v>
      </c>
      <c r="O60" s="131">
        <f t="shared" si="15"/>
        <v>30</v>
      </c>
      <c r="P60" s="131">
        <f t="shared" si="15"/>
        <v>30</v>
      </c>
      <c r="Q60" s="131">
        <f t="shared" si="15"/>
        <v>30</v>
      </c>
      <c r="R60" s="131">
        <f t="shared" si="15"/>
        <v>0</v>
      </c>
      <c r="S60" s="131">
        <f t="shared" si="15"/>
        <v>0</v>
      </c>
      <c r="T60" s="131">
        <f t="shared" si="15"/>
        <v>31</v>
      </c>
      <c r="U60" s="131">
        <f t="shared" si="15"/>
        <v>31</v>
      </c>
      <c r="V60" s="131">
        <f t="shared" si="15"/>
        <v>0</v>
      </c>
      <c r="W60" s="131">
        <f t="shared" si="15"/>
        <v>0</v>
      </c>
      <c r="X60" s="131">
        <f>COUNT(X5:X52)</f>
        <v>31</v>
      </c>
      <c r="Y60" s="131">
        <f t="shared" si="15"/>
        <v>31</v>
      </c>
      <c r="Z60" s="131">
        <f t="shared" si="15"/>
        <v>0</v>
      </c>
      <c r="AA60" s="131">
        <f t="shared" si="15"/>
        <v>0</v>
      </c>
      <c r="AB60" s="131">
        <f t="shared" si="15"/>
        <v>30</v>
      </c>
      <c r="AC60" s="131">
        <f t="shared" si="15"/>
        <v>30</v>
      </c>
      <c r="AD60" s="131">
        <f t="shared" si="15"/>
        <v>2</v>
      </c>
      <c r="AE60" s="131">
        <f t="shared" si="15"/>
        <v>2</v>
      </c>
      <c r="AF60" s="131">
        <f t="shared" si="15"/>
        <v>36</v>
      </c>
      <c r="AG60" s="131">
        <f t="shared" si="15"/>
        <v>36</v>
      </c>
      <c r="AH60" s="131">
        <f t="shared" si="15"/>
        <v>0</v>
      </c>
      <c r="AI60" s="131">
        <f t="shared" si="15"/>
        <v>0</v>
      </c>
      <c r="AJ60" s="131">
        <f t="shared" si="15"/>
        <v>30</v>
      </c>
      <c r="AK60" s="131">
        <f t="shared" si="15"/>
        <v>30</v>
      </c>
      <c r="AL60" s="131">
        <f t="shared" si="15"/>
        <v>2</v>
      </c>
      <c r="AM60" s="131">
        <f t="shared" si="15"/>
        <v>2</v>
      </c>
      <c r="AN60" s="131">
        <f t="shared" si="15"/>
        <v>38</v>
      </c>
      <c r="AO60" s="131">
        <f t="shared" si="15"/>
        <v>38</v>
      </c>
      <c r="AP60" s="131">
        <f t="shared" si="15"/>
        <v>2</v>
      </c>
      <c r="AQ60" s="131">
        <f t="shared" si="15"/>
        <v>2</v>
      </c>
      <c r="AR60" s="131">
        <f t="shared" si="15"/>
        <v>41</v>
      </c>
      <c r="AS60" s="131">
        <f t="shared" si="15"/>
        <v>41</v>
      </c>
      <c r="AT60" s="131">
        <f t="shared" si="15"/>
        <v>2</v>
      </c>
      <c r="AU60" s="131">
        <f t="shared" si="15"/>
        <v>2</v>
      </c>
      <c r="AV60" s="131">
        <f t="shared" si="15"/>
        <v>40</v>
      </c>
      <c r="AW60" s="131">
        <f t="shared" si="15"/>
        <v>40</v>
      </c>
      <c r="AX60" s="131">
        <f t="shared" si="15"/>
        <v>2</v>
      </c>
      <c r="AY60" s="131">
        <f t="shared" si="15"/>
        <v>2</v>
      </c>
      <c r="AZ60" s="131">
        <f t="shared" si="15"/>
        <v>38</v>
      </c>
      <c r="BA60" s="131">
        <f t="shared" si="15"/>
        <v>38</v>
      </c>
      <c r="BB60" s="131">
        <f t="shared" si="15"/>
        <v>12</v>
      </c>
      <c r="BC60" s="131">
        <f t="shared" si="15"/>
        <v>12</v>
      </c>
      <c r="BD60" s="131">
        <f t="shared" si="15"/>
        <v>40</v>
      </c>
      <c r="BE60" s="131">
        <f t="shared" si="15"/>
        <v>40</v>
      </c>
      <c r="BF60" s="78">
        <f t="shared" si="15"/>
        <v>0</v>
      </c>
      <c r="BG60" s="78">
        <f t="shared" si="15"/>
        <v>0</v>
      </c>
      <c r="BH60" s="78">
        <f t="shared" si="15"/>
        <v>0</v>
      </c>
      <c r="BI60" s="78">
        <f t="shared" si="15"/>
        <v>0</v>
      </c>
      <c r="BJ60" s="78">
        <f t="shared" si="15"/>
        <v>0</v>
      </c>
      <c r="BK60" s="78">
        <f t="shared" si="15"/>
        <v>0</v>
      </c>
      <c r="BL60" s="78">
        <f t="shared" si="15"/>
        <v>28</v>
      </c>
      <c r="BM60" s="78">
        <f t="shared" si="15"/>
        <v>28</v>
      </c>
      <c r="BN60" s="78">
        <f t="shared" si="15"/>
        <v>0</v>
      </c>
      <c r="BO60" s="78">
        <f t="shared" si="15"/>
        <v>0</v>
      </c>
      <c r="BP60" s="78">
        <f t="shared" si="15"/>
        <v>24</v>
      </c>
      <c r="BQ60" s="78">
        <f t="shared" si="15"/>
        <v>24</v>
      </c>
      <c r="BR60" s="78">
        <f t="shared" si="15"/>
        <v>27</v>
      </c>
      <c r="BS60" s="78">
        <f t="shared" si="15"/>
        <v>27</v>
      </c>
      <c r="BT60" s="78">
        <f t="shared" si="15"/>
        <v>27</v>
      </c>
      <c r="BU60" s="78">
        <f t="shared" si="15"/>
        <v>27</v>
      </c>
      <c r="BV60" s="78">
        <f t="shared" si="15"/>
        <v>27</v>
      </c>
      <c r="BW60" s="78">
        <f t="shared" ref="BW60:DI60" si="16">COUNT(BW5:BW52)</f>
        <v>28</v>
      </c>
      <c r="BX60" s="78">
        <f t="shared" si="16"/>
        <v>29</v>
      </c>
      <c r="BY60" s="78">
        <f t="shared" si="16"/>
        <v>29</v>
      </c>
      <c r="BZ60" s="78">
        <f t="shared" si="16"/>
        <v>28</v>
      </c>
      <c r="CA60" s="78">
        <f t="shared" si="16"/>
        <v>28</v>
      </c>
      <c r="CB60" s="78">
        <f t="shared" si="16"/>
        <v>28</v>
      </c>
      <c r="CC60" s="78">
        <f t="shared" si="16"/>
        <v>28</v>
      </c>
      <c r="CD60" s="78">
        <f t="shared" si="16"/>
        <v>0</v>
      </c>
      <c r="CE60" s="78">
        <f t="shared" si="16"/>
        <v>0</v>
      </c>
      <c r="CF60" s="78">
        <f t="shared" si="16"/>
        <v>0</v>
      </c>
      <c r="CG60" s="78">
        <f t="shared" si="16"/>
        <v>0</v>
      </c>
      <c r="CH60" s="78">
        <f t="shared" si="16"/>
        <v>28</v>
      </c>
      <c r="CI60" s="78">
        <f t="shared" si="16"/>
        <v>28</v>
      </c>
      <c r="CJ60" s="78">
        <f t="shared" si="16"/>
        <v>28</v>
      </c>
      <c r="CK60" s="78">
        <f t="shared" si="16"/>
        <v>28</v>
      </c>
      <c r="CL60" s="78">
        <f t="shared" si="16"/>
        <v>29</v>
      </c>
      <c r="CM60" s="78">
        <f t="shared" si="16"/>
        <v>29</v>
      </c>
      <c r="CN60" s="78">
        <f t="shared" si="16"/>
        <v>27</v>
      </c>
      <c r="CO60" s="78">
        <f t="shared" si="16"/>
        <v>27</v>
      </c>
      <c r="CP60" s="78">
        <f t="shared" si="16"/>
        <v>25</v>
      </c>
      <c r="CQ60" s="78">
        <f t="shared" si="16"/>
        <v>25</v>
      </c>
      <c r="CR60" s="78">
        <f t="shared" si="16"/>
        <v>0</v>
      </c>
      <c r="CS60" s="78">
        <f t="shared" si="16"/>
        <v>0</v>
      </c>
      <c r="CT60" s="78">
        <f t="shared" si="16"/>
        <v>27</v>
      </c>
      <c r="CU60" s="78">
        <f t="shared" si="16"/>
        <v>27</v>
      </c>
      <c r="CV60" s="78">
        <f t="shared" si="16"/>
        <v>27</v>
      </c>
      <c r="CW60" s="78">
        <f t="shared" si="16"/>
        <v>27</v>
      </c>
      <c r="CX60" s="78">
        <f t="shared" si="16"/>
        <v>27</v>
      </c>
      <c r="CY60" s="78">
        <f t="shared" si="16"/>
        <v>27</v>
      </c>
      <c r="CZ60" s="78">
        <f t="shared" si="16"/>
        <v>26</v>
      </c>
      <c r="DA60" s="78">
        <f t="shared" si="16"/>
        <v>26</v>
      </c>
      <c r="DB60" s="78">
        <f t="shared" si="16"/>
        <v>28</v>
      </c>
      <c r="DC60" s="78">
        <f t="shared" si="16"/>
        <v>28</v>
      </c>
      <c r="DD60" s="78">
        <f t="shared" si="16"/>
        <v>28</v>
      </c>
      <c r="DE60" s="78">
        <f t="shared" si="16"/>
        <v>28</v>
      </c>
      <c r="DF60" s="78">
        <f t="shared" si="16"/>
        <v>0</v>
      </c>
      <c r="DG60" s="78">
        <f t="shared" si="16"/>
        <v>0</v>
      </c>
      <c r="DH60" s="78">
        <f t="shared" si="16"/>
        <v>0</v>
      </c>
      <c r="DI60" s="78">
        <f t="shared" si="16"/>
        <v>0</v>
      </c>
    </row>
    <row r="61" spans="1:113" ht="15.75" customHeight="1">
      <c r="J61" s="279">
        <f>MAX(J60:K60)</f>
        <v>28</v>
      </c>
      <c r="K61" s="279"/>
      <c r="L61" s="279">
        <f t="shared" ref="L61" si="17">MAX(L60:M60)</f>
        <v>0</v>
      </c>
      <c r="M61" s="279"/>
      <c r="N61" s="279">
        <f>MAX(N60:O60)</f>
        <v>30</v>
      </c>
      <c r="O61" s="279"/>
      <c r="P61" s="279">
        <f t="shared" ref="P61" si="18">MAX(P60:Q60)</f>
        <v>30</v>
      </c>
      <c r="Q61" s="279"/>
      <c r="R61" s="279">
        <f t="shared" ref="R61" si="19">MAX(R60:S60)</f>
        <v>0</v>
      </c>
      <c r="S61" s="279"/>
      <c r="T61" s="279">
        <f>MAX(T60:U60)</f>
        <v>31</v>
      </c>
      <c r="U61" s="279"/>
      <c r="V61" s="279">
        <f t="shared" ref="V61" si="20">MAX(V60:W60)</f>
        <v>0</v>
      </c>
      <c r="W61" s="279"/>
      <c r="X61" s="279">
        <f t="shared" ref="X61" si="21">MAX(X60:Y60)</f>
        <v>31</v>
      </c>
      <c r="Y61" s="279"/>
      <c r="Z61" s="279">
        <f t="shared" ref="Z61" si="22">MAX(Z60:AA60)</f>
        <v>0</v>
      </c>
      <c r="AA61" s="279"/>
      <c r="AB61" s="279">
        <f>MAX(AB60:AC60)</f>
        <v>30</v>
      </c>
      <c r="AC61" s="279"/>
      <c r="AD61" s="279">
        <f t="shared" ref="AD61" si="23">MAX(AD60:AE60)</f>
        <v>2</v>
      </c>
      <c r="AE61" s="279"/>
      <c r="AF61" s="279">
        <f t="shared" ref="AF61" si="24">MAX(AF60:AG60)</f>
        <v>36</v>
      </c>
      <c r="AG61" s="279"/>
      <c r="AH61" s="279">
        <f t="shared" ref="AH61" si="25">MAX(AH60:AI60)</f>
        <v>0</v>
      </c>
      <c r="AI61" s="279"/>
      <c r="AJ61" s="279">
        <f t="shared" ref="AJ61" si="26">MAX(AJ60:AK60)</f>
        <v>30</v>
      </c>
      <c r="AK61" s="279"/>
      <c r="AL61" s="279">
        <f t="shared" ref="AL61" si="27">MAX(AL60:AM60)</f>
        <v>2</v>
      </c>
      <c r="AM61" s="279"/>
      <c r="AN61" s="279">
        <f t="shared" ref="AN61" si="28">MAX(AN60:AO60)</f>
        <v>38</v>
      </c>
      <c r="AO61" s="279"/>
      <c r="AP61" s="279">
        <f t="shared" ref="AP61" si="29">MAX(AP60:AQ60)</f>
        <v>2</v>
      </c>
      <c r="AQ61" s="279"/>
      <c r="AR61" s="279">
        <f t="shared" ref="AR61" si="30">MAX(AR60:AS60)</f>
        <v>41</v>
      </c>
      <c r="AS61" s="279"/>
      <c r="AT61" s="279">
        <f t="shared" ref="AT61" si="31">MAX(AT60:AU60)</f>
        <v>2</v>
      </c>
      <c r="AU61" s="279"/>
      <c r="AV61" s="279">
        <f t="shared" ref="AV61" si="32">MAX(AV60:AW60)</f>
        <v>40</v>
      </c>
      <c r="AW61" s="279"/>
      <c r="AX61" s="279">
        <f t="shared" ref="AX61" si="33">MAX(AX60:AY60)</f>
        <v>2</v>
      </c>
      <c r="AY61" s="279"/>
      <c r="AZ61" s="279">
        <f t="shared" ref="AZ61" si="34">MAX(AZ60:BA60)</f>
        <v>38</v>
      </c>
      <c r="BA61" s="279"/>
      <c r="BB61" s="279">
        <f t="shared" ref="BB61" si="35">MAX(BB60:BC60)</f>
        <v>12</v>
      </c>
      <c r="BC61" s="279"/>
      <c r="BD61" s="279">
        <f t="shared" ref="BD61" si="36">MAX(BD60:BE60)</f>
        <v>40</v>
      </c>
      <c r="BE61" s="279"/>
      <c r="BF61" s="279">
        <f t="shared" ref="BF61" si="37">MAX(BF60:BG60)</f>
        <v>0</v>
      </c>
      <c r="BG61" s="279"/>
      <c r="BH61" s="279">
        <f t="shared" ref="BH61" si="38">MAX(BH60:BI60)</f>
        <v>0</v>
      </c>
      <c r="BI61" s="279"/>
      <c r="BJ61" s="279">
        <f t="shared" ref="BJ61" si="39">MAX(BJ60:BK60)</f>
        <v>0</v>
      </c>
      <c r="BK61" s="279"/>
      <c r="BL61" s="279">
        <f t="shared" ref="BL61" si="40">MAX(BL60:BM60)</f>
        <v>28</v>
      </c>
      <c r="BM61" s="279"/>
      <c r="BN61" s="279">
        <f t="shared" ref="BN61" si="41">MAX(BN60:BO60)</f>
        <v>0</v>
      </c>
      <c r="BO61" s="279"/>
      <c r="BP61" s="279">
        <f t="shared" ref="BP61" si="42">MAX(BP60:BQ60)</f>
        <v>24</v>
      </c>
      <c r="BQ61" s="279"/>
      <c r="BR61" s="279">
        <f t="shared" ref="BR61" si="43">MAX(BR60:BS60)</f>
        <v>27</v>
      </c>
      <c r="BS61" s="279"/>
      <c r="BT61" s="279">
        <f t="shared" ref="BT61" si="44">MAX(BT60:BU60)</f>
        <v>27</v>
      </c>
      <c r="BU61" s="279"/>
      <c r="BV61" s="279">
        <f t="shared" ref="BV61" si="45">MAX(BV60:BW60)</f>
        <v>28</v>
      </c>
      <c r="BW61" s="279"/>
      <c r="BX61" s="279">
        <f t="shared" ref="BX61" si="46">MAX(BX60:BY60)</f>
        <v>29</v>
      </c>
      <c r="BY61" s="279"/>
      <c r="BZ61" s="279">
        <f t="shared" ref="BZ61" si="47">MAX(BZ60:CA60)</f>
        <v>28</v>
      </c>
      <c r="CA61" s="279"/>
      <c r="CB61" s="279">
        <f t="shared" ref="CB61" si="48">MAX(CB60:CC60)</f>
        <v>28</v>
      </c>
      <c r="CC61" s="279"/>
      <c r="CD61" s="279">
        <f t="shared" ref="CD61" si="49">MAX(CD60:CE60)</f>
        <v>0</v>
      </c>
      <c r="CE61" s="279"/>
      <c r="CF61" s="279">
        <f t="shared" ref="CF61" si="50">MAX(CF60:CG60)</f>
        <v>0</v>
      </c>
      <c r="CG61" s="279"/>
      <c r="CH61" s="279">
        <f t="shared" ref="CH61" si="51">MAX(CH60:CI60)</f>
        <v>28</v>
      </c>
      <c r="CI61" s="279"/>
      <c r="CJ61" s="279">
        <f t="shared" ref="CJ61" si="52">MAX(CJ60:CK60)</f>
        <v>28</v>
      </c>
      <c r="CK61" s="279"/>
      <c r="CL61" s="279">
        <f t="shared" ref="CL61" si="53">MAX(CL60:CM60)</f>
        <v>29</v>
      </c>
      <c r="CM61" s="279"/>
      <c r="CN61" s="279">
        <f t="shared" ref="CN61" si="54">MAX(CN60:CO60)</f>
        <v>27</v>
      </c>
      <c r="CO61" s="279"/>
      <c r="CP61" s="279">
        <f t="shared" ref="CP61" si="55">MAX(CP60:CQ60)</f>
        <v>25</v>
      </c>
      <c r="CQ61" s="279"/>
      <c r="CR61" s="279">
        <f t="shared" ref="CR61" si="56">MAX(CR60:CS60)</f>
        <v>0</v>
      </c>
      <c r="CS61" s="279"/>
      <c r="CT61" s="279">
        <f t="shared" ref="CT61" si="57">MAX(CT60:CU60)</f>
        <v>27</v>
      </c>
      <c r="CU61" s="279"/>
      <c r="CV61" s="279">
        <f t="shared" ref="CV61" si="58">MAX(CV60:CW60)</f>
        <v>27</v>
      </c>
      <c r="CW61" s="279"/>
      <c r="CX61" s="279">
        <f t="shared" ref="CX61" si="59">MAX(CX60:CY60)</f>
        <v>27</v>
      </c>
      <c r="CY61" s="279"/>
      <c r="CZ61" s="279">
        <f t="shared" ref="CZ61" si="60">MAX(CZ60:DA60)</f>
        <v>26</v>
      </c>
      <c r="DA61" s="279"/>
      <c r="DB61" s="279">
        <f t="shared" ref="DB61" si="61">MAX(DB60:DC60)</f>
        <v>28</v>
      </c>
      <c r="DC61" s="279"/>
      <c r="DD61" s="279">
        <f t="shared" ref="DD61" si="62">MAX(DD60:DE60)</f>
        <v>28</v>
      </c>
      <c r="DE61" s="279"/>
      <c r="DF61" s="279">
        <f t="shared" ref="DF61" si="63">MAX(DF60:DG60)</f>
        <v>0</v>
      </c>
      <c r="DG61" s="279"/>
      <c r="DH61" s="279">
        <f t="shared" ref="DH61" si="64">MAX(DH60:DI60)</f>
        <v>0</v>
      </c>
      <c r="DI61" s="279"/>
    </row>
    <row r="64" spans="1:113" ht="15.75" customHeight="1">
      <c r="J64" s="59" t="s">
        <v>674</v>
      </c>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row>
    <row r="65" spans="10:65" ht="15.75" customHeight="1">
      <c r="J65" s="280" t="s">
        <v>675</v>
      </c>
      <c r="K65" s="280"/>
      <c r="L65" s="280"/>
      <c r="M65" s="280"/>
      <c r="N65" s="60">
        <v>1</v>
      </c>
      <c r="O65" s="60">
        <v>2</v>
      </c>
      <c r="P65" s="60">
        <v>3</v>
      </c>
      <c r="Q65" s="60">
        <v>4</v>
      </c>
      <c r="R65" s="60">
        <v>5</v>
      </c>
      <c r="S65" s="60">
        <v>6</v>
      </c>
      <c r="T65" s="60">
        <v>7</v>
      </c>
      <c r="U65" s="60">
        <v>8</v>
      </c>
      <c r="V65" s="60">
        <v>9</v>
      </c>
      <c r="W65" s="60">
        <v>10</v>
      </c>
      <c r="X65" s="60">
        <v>11</v>
      </c>
      <c r="Y65" s="60">
        <v>12</v>
      </c>
      <c r="Z65" s="60">
        <v>13</v>
      </c>
      <c r="AA65" s="60">
        <v>14</v>
      </c>
      <c r="AB65" s="60">
        <v>15</v>
      </c>
      <c r="AC65" s="60">
        <v>16</v>
      </c>
      <c r="AD65" s="60">
        <v>17</v>
      </c>
      <c r="AE65" s="60">
        <v>18</v>
      </c>
      <c r="AF65" s="60">
        <v>19</v>
      </c>
      <c r="AG65" s="60">
        <v>20</v>
      </c>
      <c r="AH65" s="60">
        <v>21</v>
      </c>
      <c r="AI65" s="60">
        <v>22</v>
      </c>
      <c r="AJ65" s="60">
        <v>23</v>
      </c>
      <c r="AK65" s="60">
        <v>24</v>
      </c>
      <c r="AL65" s="60">
        <v>25</v>
      </c>
      <c r="AM65" s="60">
        <v>26</v>
      </c>
      <c r="AN65" s="60">
        <v>27</v>
      </c>
      <c r="AO65" s="60">
        <v>28</v>
      </c>
      <c r="AP65" s="60">
        <v>29</v>
      </c>
      <c r="AQ65" s="60">
        <v>30</v>
      </c>
      <c r="AR65" s="60">
        <v>31</v>
      </c>
      <c r="AS65" s="60">
        <v>32</v>
      </c>
      <c r="AT65" s="60">
        <v>33</v>
      </c>
      <c r="AU65" s="60">
        <v>34</v>
      </c>
      <c r="AV65" s="60">
        <v>35</v>
      </c>
      <c r="AW65" s="60">
        <v>36</v>
      </c>
      <c r="AX65" s="60">
        <v>37</v>
      </c>
      <c r="AY65" s="60">
        <v>38</v>
      </c>
      <c r="AZ65" s="60">
        <v>39</v>
      </c>
      <c r="BA65" s="60">
        <v>40</v>
      </c>
      <c r="BB65" s="60">
        <v>41</v>
      </c>
      <c r="BC65" s="60">
        <v>42</v>
      </c>
      <c r="BD65" s="60">
        <v>43</v>
      </c>
      <c r="BE65" s="60">
        <v>44</v>
      </c>
      <c r="BF65" s="60">
        <v>45</v>
      </c>
      <c r="BG65" s="60">
        <v>46</v>
      </c>
      <c r="BH65" s="60">
        <v>47</v>
      </c>
      <c r="BI65" s="60">
        <v>48</v>
      </c>
      <c r="BJ65" s="60">
        <v>49</v>
      </c>
      <c r="BK65" s="60">
        <v>50</v>
      </c>
      <c r="BL65" s="60">
        <v>51</v>
      </c>
      <c r="BM65" s="60">
        <v>52</v>
      </c>
    </row>
    <row r="66" spans="10:65" ht="15.75" customHeight="1">
      <c r="J66" s="280" t="s">
        <v>676</v>
      </c>
      <c r="K66" s="280"/>
      <c r="L66" s="280"/>
      <c r="M66" s="280"/>
      <c r="N66" s="60">
        <f>J57</f>
        <v>9012</v>
      </c>
      <c r="O66" s="60">
        <f>L57</f>
        <v>0</v>
      </c>
      <c r="P66" s="60">
        <f>N57</f>
        <v>4046</v>
      </c>
      <c r="Q66" s="60">
        <f>P57</f>
        <v>2506</v>
      </c>
      <c r="R66" s="60">
        <f>R57</f>
        <v>0</v>
      </c>
      <c r="S66" s="60">
        <f>T57</f>
        <v>0</v>
      </c>
      <c r="T66" s="60">
        <f>V57</f>
        <v>0</v>
      </c>
      <c r="U66" s="60">
        <f>X57</f>
        <v>0</v>
      </c>
      <c r="V66" s="60">
        <f>Z57</f>
        <v>0</v>
      </c>
      <c r="W66" s="60">
        <f>AB57</f>
        <v>1</v>
      </c>
      <c r="X66" s="60">
        <f>AD57</f>
        <v>0</v>
      </c>
      <c r="Y66" s="60">
        <f>AF57</f>
        <v>16</v>
      </c>
      <c r="Z66" s="60">
        <f>AH57</f>
        <v>0</v>
      </c>
      <c r="AA66" s="60">
        <f>AJ57</f>
        <v>22</v>
      </c>
      <c r="AB66" s="60">
        <f>AL57</f>
        <v>0</v>
      </c>
      <c r="AC66" s="60">
        <f>AN57</f>
        <v>5</v>
      </c>
      <c r="AD66" s="60">
        <f>AP57</f>
        <v>0</v>
      </c>
      <c r="AE66" s="60">
        <f>AR57</f>
        <v>5</v>
      </c>
      <c r="AF66" s="60">
        <f>AT57</f>
        <v>0</v>
      </c>
      <c r="AG66" s="60">
        <f>AV57</f>
        <v>6</v>
      </c>
      <c r="AH66" s="60">
        <f>AX57</f>
        <v>0</v>
      </c>
      <c r="AI66" s="60">
        <f>AZ57</f>
        <v>0</v>
      </c>
      <c r="AJ66" s="60">
        <f>BB57</f>
        <v>0</v>
      </c>
      <c r="AK66" s="60">
        <f>BD57</f>
        <v>8</v>
      </c>
      <c r="AL66" s="60">
        <f>BF57</f>
        <v>0</v>
      </c>
      <c r="AM66" s="60">
        <f>BH57</f>
        <v>0</v>
      </c>
      <c r="AN66" s="60">
        <f>BJ57</f>
        <v>0</v>
      </c>
      <c r="AO66" s="60">
        <f>BL57</f>
        <v>70</v>
      </c>
      <c r="AP66" s="60">
        <f>BN57</f>
        <v>0</v>
      </c>
      <c r="AQ66" s="60">
        <f>BP57</f>
        <v>177</v>
      </c>
      <c r="AR66" s="60">
        <f>BR57</f>
        <v>441</v>
      </c>
      <c r="AS66" s="60">
        <f>BT57</f>
        <v>546</v>
      </c>
      <c r="AT66" s="60">
        <f>BV57</f>
        <v>548</v>
      </c>
      <c r="AU66" s="60">
        <f>BX57</f>
        <v>1297</v>
      </c>
      <c r="AV66" s="60">
        <f>BZ57</f>
        <v>1571</v>
      </c>
      <c r="AW66" s="60">
        <f>CB57</f>
        <v>2508</v>
      </c>
      <c r="AX66" s="60">
        <f>CD57</f>
        <v>0</v>
      </c>
      <c r="AY66" s="60">
        <f>CF57</f>
        <v>0</v>
      </c>
      <c r="AZ66" s="60">
        <f>CH57</f>
        <v>2298</v>
      </c>
      <c r="BA66" s="60">
        <f>CJ57</f>
        <v>1646</v>
      </c>
      <c r="BB66" s="60">
        <f>CL57</f>
        <v>2545</v>
      </c>
      <c r="BC66" s="60">
        <f>CN57</f>
        <v>2395</v>
      </c>
      <c r="BD66" s="60">
        <f>CP57</f>
        <v>1306</v>
      </c>
      <c r="BE66" s="60">
        <f>CR57</f>
        <v>0</v>
      </c>
      <c r="BF66" s="60">
        <f>CT57</f>
        <v>6754</v>
      </c>
      <c r="BG66" s="60">
        <f>CV57</f>
        <v>12486</v>
      </c>
      <c r="BH66" s="60">
        <f>CX57</f>
        <v>5437</v>
      </c>
      <c r="BI66" s="60">
        <f>CZ57</f>
        <v>1522</v>
      </c>
      <c r="BJ66" s="60">
        <f>DB57</f>
        <v>2518</v>
      </c>
      <c r="BK66" s="60">
        <f>DD57</f>
        <v>468</v>
      </c>
      <c r="BL66" s="60">
        <f>DF57</f>
        <v>0</v>
      </c>
      <c r="BM66" s="60">
        <f>DH57</f>
        <v>0</v>
      </c>
    </row>
    <row r="67" spans="10:65" ht="15.75" customHeight="1">
      <c r="J67" s="280" t="s">
        <v>1110</v>
      </c>
      <c r="K67" s="280"/>
      <c r="L67" s="280"/>
      <c r="M67" s="280"/>
      <c r="N67" s="60">
        <f>J61</f>
        <v>28</v>
      </c>
      <c r="O67" s="60">
        <f>L61</f>
        <v>0</v>
      </c>
      <c r="P67" s="60">
        <f>N61</f>
        <v>30</v>
      </c>
      <c r="Q67" s="60">
        <f>P61</f>
        <v>30</v>
      </c>
      <c r="R67" s="60">
        <f>R61</f>
        <v>0</v>
      </c>
      <c r="S67" s="60">
        <f>T61</f>
        <v>31</v>
      </c>
      <c r="T67" s="60">
        <f>V61</f>
        <v>0</v>
      </c>
      <c r="U67" s="60">
        <f>X61</f>
        <v>31</v>
      </c>
      <c r="V67" s="60">
        <f>Z61</f>
        <v>0</v>
      </c>
      <c r="W67" s="60">
        <f>AB61</f>
        <v>30</v>
      </c>
      <c r="X67" s="60">
        <f>AD61</f>
        <v>2</v>
      </c>
      <c r="Y67" s="60">
        <f>AF61</f>
        <v>36</v>
      </c>
      <c r="Z67" s="60">
        <f>AH61</f>
        <v>0</v>
      </c>
      <c r="AA67" s="60">
        <f>AJ61</f>
        <v>30</v>
      </c>
      <c r="AB67" s="60">
        <f>AL61</f>
        <v>2</v>
      </c>
      <c r="AC67" s="60">
        <f>AN61</f>
        <v>38</v>
      </c>
      <c r="AD67" s="60">
        <f>AP61</f>
        <v>2</v>
      </c>
      <c r="AE67" s="60">
        <f>AR61</f>
        <v>41</v>
      </c>
      <c r="AF67" s="60">
        <f>AT61</f>
        <v>2</v>
      </c>
      <c r="AG67" s="60">
        <f>AV61</f>
        <v>40</v>
      </c>
      <c r="AH67" s="60">
        <f>AX61</f>
        <v>2</v>
      </c>
      <c r="AI67" s="60">
        <f>AZ61</f>
        <v>38</v>
      </c>
      <c r="AJ67" s="60">
        <f>BB61</f>
        <v>12</v>
      </c>
      <c r="AK67" s="60">
        <f>BD61</f>
        <v>40</v>
      </c>
      <c r="AL67" s="60">
        <f>BF61</f>
        <v>0</v>
      </c>
      <c r="AM67" s="60">
        <f>BH61</f>
        <v>0</v>
      </c>
      <c r="AN67" s="60">
        <f>BJ61</f>
        <v>0</v>
      </c>
      <c r="AO67" s="60">
        <f>BL61</f>
        <v>28</v>
      </c>
      <c r="AP67" s="60">
        <f>BN61</f>
        <v>0</v>
      </c>
      <c r="AQ67" s="60">
        <f>BP61</f>
        <v>24</v>
      </c>
      <c r="AR67" s="60">
        <f>BR61</f>
        <v>27</v>
      </c>
      <c r="AS67" s="60">
        <f>BT61</f>
        <v>27</v>
      </c>
      <c r="AT67" s="60">
        <f>BV61</f>
        <v>28</v>
      </c>
      <c r="AU67" s="60">
        <f>BX61</f>
        <v>29</v>
      </c>
      <c r="AV67" s="60">
        <f>BZ61</f>
        <v>28</v>
      </c>
      <c r="AW67" s="60">
        <f>CB61</f>
        <v>28</v>
      </c>
      <c r="AX67" s="60">
        <f>CD61</f>
        <v>0</v>
      </c>
      <c r="AY67" s="60">
        <f>CF61</f>
        <v>0</v>
      </c>
      <c r="AZ67" s="60">
        <f>CH61</f>
        <v>28</v>
      </c>
      <c r="BA67" s="60">
        <f>CJ61</f>
        <v>28</v>
      </c>
      <c r="BB67" s="60">
        <f>CL61</f>
        <v>29</v>
      </c>
      <c r="BC67" s="60">
        <f>CN61</f>
        <v>27</v>
      </c>
      <c r="BD67" s="60">
        <f>CP61</f>
        <v>25</v>
      </c>
      <c r="BE67" s="60">
        <f>CR61</f>
        <v>0</v>
      </c>
      <c r="BF67" s="60">
        <f>CT61</f>
        <v>27</v>
      </c>
      <c r="BG67" s="60">
        <f>CV61</f>
        <v>27</v>
      </c>
      <c r="BH67" s="60">
        <f>CX61</f>
        <v>27</v>
      </c>
      <c r="BI67" s="60">
        <f>CZ61</f>
        <v>26</v>
      </c>
      <c r="BJ67" s="60">
        <f>DB61</f>
        <v>28</v>
      </c>
      <c r="BK67" s="60">
        <f>DD61</f>
        <v>28</v>
      </c>
      <c r="BL67" s="60">
        <f>DF61</f>
        <v>0</v>
      </c>
      <c r="BM67" s="60">
        <f>DH61</f>
        <v>0</v>
      </c>
    </row>
  </sheetData>
  <mergeCells count="161">
    <mergeCell ref="CV57:CW57"/>
    <mergeCell ref="CX57:CY57"/>
    <mergeCell ref="CZ57:DA57"/>
    <mergeCell ref="DB57:DC57"/>
    <mergeCell ref="DD57:DE57"/>
    <mergeCell ref="DF57:DG57"/>
    <mergeCell ref="DH57:DI57"/>
    <mergeCell ref="CD57:CE57"/>
    <mergeCell ref="CF57:CG57"/>
    <mergeCell ref="CH57:CI57"/>
    <mergeCell ref="CJ57:CK57"/>
    <mergeCell ref="CL57:CM57"/>
    <mergeCell ref="CN57:CO57"/>
    <mergeCell ref="CP57:CQ57"/>
    <mergeCell ref="CR57:CS57"/>
    <mergeCell ref="CT57:CU57"/>
    <mergeCell ref="BL57:BM57"/>
    <mergeCell ref="BN57:BO57"/>
    <mergeCell ref="BP57:BQ57"/>
    <mergeCell ref="BR57:BS57"/>
    <mergeCell ref="BT57:BU57"/>
    <mergeCell ref="BV57:BW57"/>
    <mergeCell ref="BX57:BY57"/>
    <mergeCell ref="BZ57:CA57"/>
    <mergeCell ref="CB57:CC57"/>
    <mergeCell ref="AT57:AU57"/>
    <mergeCell ref="AV57:AW57"/>
    <mergeCell ref="AX57:AY57"/>
    <mergeCell ref="AZ57:BA57"/>
    <mergeCell ref="BB57:BC57"/>
    <mergeCell ref="BD57:BE57"/>
    <mergeCell ref="BF57:BG57"/>
    <mergeCell ref="BH57:BI57"/>
    <mergeCell ref="BJ57:BK57"/>
    <mergeCell ref="J1:L1"/>
    <mergeCell ref="J2:L2"/>
    <mergeCell ref="J3:K3"/>
    <mergeCell ref="L3:M3"/>
    <mergeCell ref="N3:O3"/>
    <mergeCell ref="P3:Q3"/>
    <mergeCell ref="J65:M65"/>
    <mergeCell ref="J66:M66"/>
    <mergeCell ref="J67:M67"/>
    <mergeCell ref="J61:K61"/>
    <mergeCell ref="L61:M61"/>
    <mergeCell ref="N61:O61"/>
    <mergeCell ref="P61:Q61"/>
    <mergeCell ref="AD3:AE3"/>
    <mergeCell ref="AF3:AG3"/>
    <mergeCell ref="AH3:AI3"/>
    <mergeCell ref="AJ3:AK3"/>
    <mergeCell ref="AL3:AM3"/>
    <mergeCell ref="AN3:AO3"/>
    <mergeCell ref="R3:S3"/>
    <mergeCell ref="T3:U3"/>
    <mergeCell ref="V3:W3"/>
    <mergeCell ref="X3:Y3"/>
    <mergeCell ref="Z3:AA3"/>
    <mergeCell ref="AB3:AC3"/>
    <mergeCell ref="BB3:BC3"/>
    <mergeCell ref="BD3:BE3"/>
    <mergeCell ref="BF3:BG3"/>
    <mergeCell ref="BH3:BI3"/>
    <mergeCell ref="BJ3:BK3"/>
    <mergeCell ref="BL3:BM3"/>
    <mergeCell ref="AP3:AQ3"/>
    <mergeCell ref="AR3:AS3"/>
    <mergeCell ref="AT3:AU3"/>
    <mergeCell ref="AV3:AW3"/>
    <mergeCell ref="AX3:AY3"/>
    <mergeCell ref="AZ3:BA3"/>
    <mergeCell ref="BZ3:CA3"/>
    <mergeCell ref="CB3:CC3"/>
    <mergeCell ref="CD3:CE3"/>
    <mergeCell ref="CF3:CG3"/>
    <mergeCell ref="CH3:CI3"/>
    <mergeCell ref="CJ3:CK3"/>
    <mergeCell ref="BN3:BO3"/>
    <mergeCell ref="BP3:BQ3"/>
    <mergeCell ref="BR3:BS3"/>
    <mergeCell ref="BT3:BU3"/>
    <mergeCell ref="BV3:BW3"/>
    <mergeCell ref="BX3:BY3"/>
    <mergeCell ref="CX3:CY3"/>
    <mergeCell ref="CZ3:DA3"/>
    <mergeCell ref="DB3:DC3"/>
    <mergeCell ref="DD3:DE3"/>
    <mergeCell ref="DF3:DG3"/>
    <mergeCell ref="DH3:DI3"/>
    <mergeCell ref="CL3:CM3"/>
    <mergeCell ref="CN3:CO3"/>
    <mergeCell ref="CP3:CQ3"/>
    <mergeCell ref="CR3:CS3"/>
    <mergeCell ref="CT3:CU3"/>
    <mergeCell ref="CV3:CW3"/>
    <mergeCell ref="AN57:AO57"/>
    <mergeCell ref="AP57:AQ57"/>
    <mergeCell ref="AR57:AS57"/>
    <mergeCell ref="V57:W57"/>
    <mergeCell ref="X57:Y57"/>
    <mergeCell ref="Z57:AA57"/>
    <mergeCell ref="AB57:AC57"/>
    <mergeCell ref="AD57:AE57"/>
    <mergeCell ref="AF57:AG57"/>
    <mergeCell ref="R61:S61"/>
    <mergeCell ref="T61:U61"/>
    <mergeCell ref="AH57:AI57"/>
    <mergeCell ref="AJ57:AK57"/>
    <mergeCell ref="AL57:AM57"/>
    <mergeCell ref="J57:K57"/>
    <mergeCell ref="L57:M57"/>
    <mergeCell ref="N57:O57"/>
    <mergeCell ref="P57:Q57"/>
    <mergeCell ref="R57:S57"/>
    <mergeCell ref="T57:U57"/>
    <mergeCell ref="AH61:AI61"/>
    <mergeCell ref="AJ61:AK61"/>
    <mergeCell ref="AL61:AM61"/>
    <mergeCell ref="AN61:AO61"/>
    <mergeCell ref="AP61:AQ61"/>
    <mergeCell ref="AR61:AS61"/>
    <mergeCell ref="V61:W61"/>
    <mergeCell ref="X61:Y61"/>
    <mergeCell ref="Z61:AA61"/>
    <mergeCell ref="AB61:AC61"/>
    <mergeCell ref="AD61:AE61"/>
    <mergeCell ref="AF61:AG61"/>
    <mergeCell ref="BF61:BG61"/>
    <mergeCell ref="BH61:BI61"/>
    <mergeCell ref="BJ61:BK61"/>
    <mergeCell ref="BL61:BM61"/>
    <mergeCell ref="BN61:BO61"/>
    <mergeCell ref="BP61:BQ61"/>
    <mergeCell ref="AT61:AU61"/>
    <mergeCell ref="AV61:AW61"/>
    <mergeCell ref="AX61:AY61"/>
    <mergeCell ref="AZ61:BA61"/>
    <mergeCell ref="BB61:BC61"/>
    <mergeCell ref="BD61:BE61"/>
    <mergeCell ref="CD61:CE61"/>
    <mergeCell ref="CF61:CG61"/>
    <mergeCell ref="CH61:CI61"/>
    <mergeCell ref="CJ61:CK61"/>
    <mergeCell ref="CL61:CM61"/>
    <mergeCell ref="CN61:CO61"/>
    <mergeCell ref="BR61:BS61"/>
    <mergeCell ref="BT61:BU61"/>
    <mergeCell ref="BV61:BW61"/>
    <mergeCell ref="BX61:BY61"/>
    <mergeCell ref="BZ61:CA61"/>
    <mergeCell ref="CB61:CC61"/>
    <mergeCell ref="DB61:DC61"/>
    <mergeCell ref="DD61:DE61"/>
    <mergeCell ref="DF61:DG61"/>
    <mergeCell ref="DH61:DI61"/>
    <mergeCell ref="CP61:CQ61"/>
    <mergeCell ref="CR61:CS61"/>
    <mergeCell ref="CT61:CU61"/>
    <mergeCell ref="CV61:CW61"/>
    <mergeCell ref="CX61:CY61"/>
    <mergeCell ref="CZ61:DA61"/>
  </mergeCells>
  <conditionalFormatting sqref="J53 W53:DI53">
    <cfRule type="cellIs" dxfId="27" priority="39" operator="greaterThan">
      <formula>0</formula>
    </cfRule>
  </conditionalFormatting>
  <conditionalFormatting sqref="J59">
    <cfRule type="cellIs" dxfId="26" priority="38" operator="greaterThan">
      <formula>0</formula>
    </cfRule>
  </conditionalFormatting>
  <conditionalFormatting sqref="A5:A52">
    <cfRule type="notContainsBlanks" dxfId="25" priority="2">
      <formula>LEN(TRIM(A5))&gt;0</formula>
    </cfRule>
  </conditionalFormatting>
  <conditionalFormatting sqref="J5:BQ52 BT5:BU52 BV5:BW37 BX5:CK52 CL5:CQ25 CR5:DI52 CL27:CQ52 BR39:BS52 BV39:BW52">
    <cfRule type="cellIs" dxfId="24" priority="1" operator="greater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3"/>
  <sheetViews>
    <sheetView workbookViewId="0">
      <pane xSplit="9" ySplit="4" topLeftCell="AU5" activePane="bottomRight" state="frozen"/>
      <selection pane="topRight" activeCell="J1" sqref="J1"/>
      <selection pane="bottomLeft" activeCell="A5" sqref="A5"/>
      <selection pane="bottomRight" activeCell="Q24" sqref="Q24"/>
    </sheetView>
  </sheetViews>
  <sheetFormatPr baseColWidth="10" defaultColWidth="14.42578125" defaultRowHeight="15.75" customHeight="1"/>
  <cols>
    <col min="2" max="2" width="7.28515625" customWidth="1"/>
    <col min="6" max="6" width="19.28515625" customWidth="1"/>
    <col min="7" max="7" width="21.85546875" customWidth="1"/>
    <col min="9" max="9" width="6.5703125" customWidth="1"/>
    <col min="10" max="113" width="5.140625" customWidth="1"/>
  </cols>
  <sheetData>
    <row r="1" spans="1:113" ht="15.75" customHeight="1">
      <c r="A1" s="7" t="s">
        <v>0</v>
      </c>
      <c r="B1" s="7" t="s">
        <v>1</v>
      </c>
      <c r="C1" s="7" t="s">
        <v>2</v>
      </c>
      <c r="D1" s="7" t="s">
        <v>4</v>
      </c>
      <c r="E1" s="9"/>
      <c r="F1" s="7" t="s">
        <v>5</v>
      </c>
      <c r="G1" s="7" t="s">
        <v>6</v>
      </c>
      <c r="H1" s="7" t="s">
        <v>7</v>
      </c>
      <c r="I1" s="9"/>
      <c r="J1" s="294" t="s">
        <v>8</v>
      </c>
      <c r="K1" s="285"/>
      <c r="L1" s="285"/>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row>
    <row r="2" spans="1:113" ht="15.75" customHeight="1">
      <c r="A2" s="7" t="s">
        <v>9</v>
      </c>
      <c r="B2" s="7" t="s">
        <v>10</v>
      </c>
      <c r="C2" s="7" t="s">
        <v>11</v>
      </c>
      <c r="D2" s="11" t="s">
        <v>13</v>
      </c>
      <c r="E2" s="7" t="s">
        <v>14</v>
      </c>
      <c r="F2" s="7" t="s">
        <v>15</v>
      </c>
      <c r="G2" s="7" t="s">
        <v>16</v>
      </c>
      <c r="H2" s="7" t="s">
        <v>17</v>
      </c>
      <c r="I2" s="9"/>
      <c r="J2" s="294" t="s">
        <v>18</v>
      </c>
      <c r="K2" s="285"/>
      <c r="L2" s="285"/>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113" ht="15.75" customHeight="1">
      <c r="A3" s="15"/>
      <c r="B3" s="15"/>
      <c r="C3" s="15"/>
      <c r="D3" s="15"/>
      <c r="E3" s="15"/>
      <c r="F3" s="15"/>
      <c r="G3" s="15"/>
      <c r="H3" s="15"/>
      <c r="I3" s="10"/>
      <c r="J3" s="293">
        <v>1</v>
      </c>
      <c r="K3" s="286"/>
      <c r="L3" s="293">
        <v>2</v>
      </c>
      <c r="M3" s="286"/>
      <c r="N3" s="293">
        <v>3</v>
      </c>
      <c r="O3" s="286"/>
      <c r="P3" s="293">
        <v>4</v>
      </c>
      <c r="Q3" s="286"/>
      <c r="R3" s="293">
        <v>5</v>
      </c>
      <c r="S3" s="286"/>
      <c r="T3" s="293">
        <v>6</v>
      </c>
      <c r="U3" s="286"/>
      <c r="V3" s="293">
        <v>7</v>
      </c>
      <c r="W3" s="286"/>
      <c r="X3" s="293">
        <v>8</v>
      </c>
      <c r="Y3" s="286"/>
      <c r="Z3" s="293">
        <v>9</v>
      </c>
      <c r="AA3" s="286"/>
      <c r="AB3" s="293">
        <v>10</v>
      </c>
      <c r="AC3" s="286"/>
      <c r="AD3" s="293">
        <v>11</v>
      </c>
      <c r="AE3" s="286"/>
      <c r="AF3" s="293">
        <v>12</v>
      </c>
      <c r="AG3" s="286"/>
      <c r="AH3" s="293">
        <v>13</v>
      </c>
      <c r="AI3" s="286"/>
      <c r="AJ3" s="293">
        <v>14</v>
      </c>
      <c r="AK3" s="286"/>
      <c r="AL3" s="293">
        <v>15</v>
      </c>
      <c r="AM3" s="286"/>
      <c r="AN3" s="293">
        <v>16</v>
      </c>
      <c r="AO3" s="286"/>
      <c r="AP3" s="293">
        <v>17</v>
      </c>
      <c r="AQ3" s="286"/>
      <c r="AR3" s="293">
        <v>18</v>
      </c>
      <c r="AS3" s="286"/>
      <c r="AT3" s="293">
        <v>19</v>
      </c>
      <c r="AU3" s="286"/>
      <c r="AV3" s="293">
        <v>20</v>
      </c>
      <c r="AW3" s="286"/>
      <c r="AX3" s="293">
        <v>21</v>
      </c>
      <c r="AY3" s="286"/>
      <c r="AZ3" s="293">
        <v>22</v>
      </c>
      <c r="BA3" s="286"/>
      <c r="BB3" s="293">
        <v>23</v>
      </c>
      <c r="BC3" s="286"/>
      <c r="BD3" s="293">
        <v>24</v>
      </c>
      <c r="BE3" s="286"/>
      <c r="BF3" s="293">
        <v>25</v>
      </c>
      <c r="BG3" s="286"/>
      <c r="BH3" s="293">
        <v>26</v>
      </c>
      <c r="BI3" s="286"/>
      <c r="BJ3" s="293">
        <v>27</v>
      </c>
      <c r="BK3" s="286"/>
      <c r="BL3" s="293">
        <v>28</v>
      </c>
      <c r="BM3" s="286"/>
      <c r="BN3" s="293">
        <v>29</v>
      </c>
      <c r="BO3" s="286"/>
      <c r="BP3" s="293">
        <v>30</v>
      </c>
      <c r="BQ3" s="286"/>
      <c r="BR3" s="293">
        <v>31</v>
      </c>
      <c r="BS3" s="286"/>
      <c r="BT3" s="293">
        <v>32</v>
      </c>
      <c r="BU3" s="286"/>
      <c r="BV3" s="293">
        <v>33</v>
      </c>
      <c r="BW3" s="286"/>
      <c r="BX3" s="293">
        <v>34</v>
      </c>
      <c r="BY3" s="286"/>
      <c r="BZ3" s="293">
        <v>35</v>
      </c>
      <c r="CA3" s="286"/>
      <c r="CB3" s="293">
        <v>36</v>
      </c>
      <c r="CC3" s="286"/>
      <c r="CD3" s="293">
        <v>37</v>
      </c>
      <c r="CE3" s="286"/>
      <c r="CF3" s="293">
        <v>38</v>
      </c>
      <c r="CG3" s="286"/>
      <c r="CH3" s="293">
        <v>39</v>
      </c>
      <c r="CI3" s="286"/>
      <c r="CJ3" s="293">
        <v>40</v>
      </c>
      <c r="CK3" s="286"/>
      <c r="CL3" s="293">
        <v>41</v>
      </c>
      <c r="CM3" s="286"/>
      <c r="CN3" s="293">
        <v>42</v>
      </c>
      <c r="CO3" s="286"/>
      <c r="CP3" s="293">
        <v>43</v>
      </c>
      <c r="CQ3" s="286"/>
      <c r="CR3" s="293">
        <v>44</v>
      </c>
      <c r="CS3" s="286"/>
      <c r="CT3" s="293">
        <v>45</v>
      </c>
      <c r="CU3" s="286"/>
      <c r="CV3" s="293">
        <v>46</v>
      </c>
      <c r="CW3" s="286"/>
      <c r="CX3" s="293">
        <v>47</v>
      </c>
      <c r="CY3" s="286"/>
      <c r="CZ3" s="293">
        <v>48</v>
      </c>
      <c r="DA3" s="286"/>
      <c r="DB3" s="293">
        <v>49</v>
      </c>
      <c r="DC3" s="286"/>
      <c r="DD3" s="293">
        <v>50</v>
      </c>
      <c r="DE3" s="286"/>
      <c r="DF3" s="293">
        <v>51</v>
      </c>
      <c r="DG3" s="286"/>
      <c r="DH3" s="293">
        <v>52</v>
      </c>
      <c r="DI3" s="286"/>
    </row>
    <row r="4" spans="1:113" ht="15.75" customHeight="1">
      <c r="A4" s="15"/>
      <c r="B4" s="15"/>
      <c r="I4" s="10"/>
      <c r="J4" s="5" t="s">
        <v>19</v>
      </c>
      <c r="K4" s="5" t="s">
        <v>20</v>
      </c>
      <c r="L4" s="5" t="s">
        <v>19</v>
      </c>
      <c r="M4" s="5" t="s">
        <v>20</v>
      </c>
      <c r="N4" s="5" t="s">
        <v>19</v>
      </c>
      <c r="O4" s="5" t="s">
        <v>20</v>
      </c>
      <c r="P4" s="5" t="s">
        <v>19</v>
      </c>
      <c r="Q4" s="5" t="s">
        <v>20</v>
      </c>
      <c r="R4" s="5" t="s">
        <v>19</v>
      </c>
      <c r="S4" s="5" t="s">
        <v>20</v>
      </c>
      <c r="T4" s="5" t="s">
        <v>19</v>
      </c>
      <c r="U4" s="5" t="s">
        <v>20</v>
      </c>
      <c r="V4" s="5" t="s">
        <v>19</v>
      </c>
      <c r="W4" s="5" t="s">
        <v>20</v>
      </c>
      <c r="X4" s="5" t="s">
        <v>19</v>
      </c>
      <c r="Y4" s="5" t="s">
        <v>20</v>
      </c>
      <c r="Z4" s="5" t="s">
        <v>19</v>
      </c>
      <c r="AA4" s="5" t="s">
        <v>20</v>
      </c>
      <c r="AB4" s="5" t="s">
        <v>19</v>
      </c>
      <c r="AC4" s="5" t="s">
        <v>20</v>
      </c>
      <c r="AD4" s="5" t="s">
        <v>19</v>
      </c>
      <c r="AE4" s="5" t="s">
        <v>20</v>
      </c>
      <c r="AF4" s="5" t="s">
        <v>19</v>
      </c>
      <c r="AG4" s="5" t="s">
        <v>20</v>
      </c>
      <c r="AH4" s="5" t="s">
        <v>19</v>
      </c>
      <c r="AI4" s="5" t="s">
        <v>20</v>
      </c>
      <c r="AJ4" s="5" t="s">
        <v>19</v>
      </c>
      <c r="AK4" s="5" t="s">
        <v>20</v>
      </c>
      <c r="AL4" s="5" t="s">
        <v>19</v>
      </c>
      <c r="AM4" s="5" t="s">
        <v>20</v>
      </c>
      <c r="AN4" s="5" t="s">
        <v>19</v>
      </c>
      <c r="AO4" s="5" t="s">
        <v>20</v>
      </c>
      <c r="AP4" s="5" t="s">
        <v>19</v>
      </c>
      <c r="AQ4" s="5" t="s">
        <v>20</v>
      </c>
      <c r="AR4" s="5" t="s">
        <v>19</v>
      </c>
      <c r="AS4" s="5" t="s">
        <v>20</v>
      </c>
      <c r="AT4" s="5" t="s">
        <v>19</v>
      </c>
      <c r="AU4" s="5" t="s">
        <v>20</v>
      </c>
      <c r="AV4" s="5" t="s">
        <v>19</v>
      </c>
      <c r="AW4" s="5" t="s">
        <v>20</v>
      </c>
      <c r="AX4" s="5" t="s">
        <v>19</v>
      </c>
      <c r="AY4" s="5" t="s">
        <v>20</v>
      </c>
      <c r="AZ4" s="5" t="s">
        <v>19</v>
      </c>
      <c r="BA4" s="5" t="s">
        <v>20</v>
      </c>
      <c r="BB4" s="5" t="s">
        <v>19</v>
      </c>
      <c r="BC4" s="5" t="s">
        <v>20</v>
      </c>
      <c r="BD4" s="5" t="s">
        <v>19</v>
      </c>
      <c r="BE4" s="5" t="s">
        <v>20</v>
      </c>
      <c r="BF4" s="5" t="s">
        <v>19</v>
      </c>
      <c r="BG4" s="5" t="s">
        <v>20</v>
      </c>
      <c r="BH4" s="5" t="s">
        <v>19</v>
      </c>
      <c r="BI4" s="5" t="s">
        <v>20</v>
      </c>
      <c r="BJ4" s="5" t="s">
        <v>19</v>
      </c>
      <c r="BK4" s="5" t="s">
        <v>20</v>
      </c>
      <c r="BL4" s="5" t="s">
        <v>19</v>
      </c>
      <c r="BM4" s="5" t="s">
        <v>20</v>
      </c>
      <c r="BN4" s="5" t="s">
        <v>19</v>
      </c>
      <c r="BO4" s="5" t="s">
        <v>20</v>
      </c>
      <c r="BP4" s="5" t="s">
        <v>19</v>
      </c>
      <c r="BQ4" s="5" t="s">
        <v>20</v>
      </c>
      <c r="BR4" s="5" t="s">
        <v>19</v>
      </c>
      <c r="BS4" s="5" t="s">
        <v>20</v>
      </c>
      <c r="BT4" s="5" t="s">
        <v>19</v>
      </c>
      <c r="BU4" s="5" t="s">
        <v>20</v>
      </c>
      <c r="BV4" s="5" t="s">
        <v>19</v>
      </c>
      <c r="BW4" s="5" t="s">
        <v>20</v>
      </c>
      <c r="BX4" s="5" t="s">
        <v>19</v>
      </c>
      <c r="BY4" s="5" t="s">
        <v>20</v>
      </c>
      <c r="BZ4" s="5" t="s">
        <v>19</v>
      </c>
      <c r="CA4" s="5" t="s">
        <v>20</v>
      </c>
      <c r="CB4" s="5" t="s">
        <v>19</v>
      </c>
      <c r="CC4" s="5" t="s">
        <v>20</v>
      </c>
      <c r="CD4" s="5" t="s">
        <v>19</v>
      </c>
      <c r="CE4" s="5" t="s">
        <v>20</v>
      </c>
      <c r="CF4" s="5" t="s">
        <v>19</v>
      </c>
      <c r="CG4" s="5" t="s">
        <v>20</v>
      </c>
      <c r="CH4" s="5" t="s">
        <v>19</v>
      </c>
      <c r="CI4" s="5" t="s">
        <v>20</v>
      </c>
      <c r="CJ4" s="5" t="s">
        <v>19</v>
      </c>
      <c r="CK4" s="5" t="s">
        <v>20</v>
      </c>
      <c r="CL4" s="5" t="s">
        <v>19</v>
      </c>
      <c r="CM4" s="5" t="s">
        <v>20</v>
      </c>
      <c r="CN4" s="5" t="s">
        <v>19</v>
      </c>
      <c r="CO4" s="5" t="s">
        <v>20</v>
      </c>
      <c r="CP4" s="5" t="s">
        <v>19</v>
      </c>
      <c r="CQ4" s="5" t="s">
        <v>20</v>
      </c>
      <c r="CR4" s="5" t="s">
        <v>19</v>
      </c>
      <c r="CS4" s="5" t="s">
        <v>20</v>
      </c>
      <c r="CT4" s="5" t="s">
        <v>19</v>
      </c>
      <c r="CU4" s="5" t="s">
        <v>20</v>
      </c>
      <c r="CV4" s="5" t="s">
        <v>19</v>
      </c>
      <c r="CW4" s="5" t="s">
        <v>20</v>
      </c>
      <c r="CX4" s="5" t="s">
        <v>19</v>
      </c>
      <c r="CY4" s="5" t="s">
        <v>20</v>
      </c>
      <c r="CZ4" s="5" t="s">
        <v>19</v>
      </c>
      <c r="DA4" s="5" t="s">
        <v>20</v>
      </c>
      <c r="DB4" s="5" t="s">
        <v>19</v>
      </c>
      <c r="DC4" s="5" t="s">
        <v>20</v>
      </c>
      <c r="DD4" s="5" t="s">
        <v>19</v>
      </c>
      <c r="DE4" s="5" t="s">
        <v>20</v>
      </c>
      <c r="DF4" s="5" t="s">
        <v>19</v>
      </c>
      <c r="DG4" s="5" t="s">
        <v>20</v>
      </c>
      <c r="DH4" s="5" t="s">
        <v>19</v>
      </c>
      <c r="DI4" s="5" t="s">
        <v>20</v>
      </c>
    </row>
    <row r="5" spans="1:113" ht="15.75" customHeight="1">
      <c r="A5" s="275" t="s">
        <v>346</v>
      </c>
      <c r="B5" s="275">
        <v>1</v>
      </c>
      <c r="C5" s="275" t="s">
        <v>326</v>
      </c>
      <c r="D5" s="275" t="s">
        <v>347</v>
      </c>
      <c r="E5" s="275" t="s">
        <v>348</v>
      </c>
      <c r="F5" s="275" t="s">
        <v>349</v>
      </c>
      <c r="G5" s="275" t="s">
        <v>350</v>
      </c>
      <c r="H5" s="275" t="s">
        <v>351</v>
      </c>
      <c r="J5" s="275">
        <v>0</v>
      </c>
      <c r="K5" s="275">
        <v>0</v>
      </c>
      <c r="L5" s="275">
        <v>0</v>
      </c>
      <c r="M5" s="275">
        <v>0</v>
      </c>
      <c r="N5" s="275">
        <v>0</v>
      </c>
      <c r="O5" s="275">
        <v>0</v>
      </c>
      <c r="P5" s="275">
        <v>0</v>
      </c>
      <c r="Q5" s="272"/>
      <c r="R5" s="272"/>
      <c r="S5" s="272"/>
      <c r="T5" s="272"/>
      <c r="U5" s="272"/>
      <c r="V5" s="272"/>
      <c r="W5" s="272"/>
      <c r="X5" s="272"/>
      <c r="Y5" s="272"/>
      <c r="Z5" s="272"/>
      <c r="AA5" s="272"/>
      <c r="AB5" s="272"/>
      <c r="AC5" s="272"/>
      <c r="AD5" s="272"/>
      <c r="AE5" s="272"/>
      <c r="AF5" s="272"/>
      <c r="AG5" s="272"/>
      <c r="AH5" s="272"/>
      <c r="AI5" s="272"/>
      <c r="AJ5" s="272"/>
      <c r="AK5" s="272"/>
      <c r="AL5" s="275">
        <v>0</v>
      </c>
      <c r="AM5" s="275">
        <v>0</v>
      </c>
      <c r="AN5" s="275">
        <v>0</v>
      </c>
      <c r="AO5" s="275">
        <v>0</v>
      </c>
      <c r="AP5" s="275">
        <v>0</v>
      </c>
      <c r="AQ5" s="275">
        <v>0</v>
      </c>
      <c r="AR5" s="275">
        <v>0</v>
      </c>
      <c r="AS5" s="275">
        <v>0</v>
      </c>
      <c r="AT5" s="275">
        <v>0</v>
      </c>
      <c r="AU5" s="275">
        <v>0</v>
      </c>
      <c r="AV5" s="275">
        <v>0</v>
      </c>
      <c r="AW5" s="275">
        <v>0</v>
      </c>
      <c r="AX5" s="275">
        <v>0</v>
      </c>
      <c r="AY5" s="275">
        <v>0</v>
      </c>
      <c r="AZ5" s="275">
        <v>0</v>
      </c>
      <c r="BA5" s="275">
        <v>0</v>
      </c>
      <c r="BB5" s="275">
        <v>0</v>
      </c>
      <c r="BC5" s="275">
        <v>0</v>
      </c>
      <c r="BD5" s="275">
        <v>0</v>
      </c>
      <c r="BE5" s="275">
        <v>0</v>
      </c>
      <c r="BF5" s="275">
        <v>0</v>
      </c>
      <c r="BG5" s="275">
        <v>0</v>
      </c>
      <c r="BH5" s="275">
        <v>0</v>
      </c>
      <c r="BI5" s="275">
        <v>0</v>
      </c>
      <c r="BJ5" s="275">
        <v>0</v>
      </c>
      <c r="BK5" s="275">
        <v>0</v>
      </c>
      <c r="BL5" s="275">
        <v>0</v>
      </c>
      <c r="BM5" s="275">
        <v>0</v>
      </c>
      <c r="BN5" s="275">
        <v>0</v>
      </c>
      <c r="BO5" s="275">
        <v>0</v>
      </c>
      <c r="BP5" s="275">
        <v>0</v>
      </c>
      <c r="BQ5" s="275">
        <v>0</v>
      </c>
      <c r="BR5" s="275">
        <v>0</v>
      </c>
      <c r="BS5" s="275">
        <v>0</v>
      </c>
      <c r="BT5" s="275">
        <v>0</v>
      </c>
      <c r="BU5" s="275">
        <v>0</v>
      </c>
      <c r="BV5" s="275">
        <v>0</v>
      </c>
      <c r="BW5" s="275">
        <v>0</v>
      </c>
      <c r="BX5" s="275">
        <v>0</v>
      </c>
      <c r="BY5" s="275">
        <v>0</v>
      </c>
      <c r="BZ5" s="275">
        <v>0</v>
      </c>
      <c r="CA5" s="275">
        <v>0</v>
      </c>
      <c r="CB5" s="275">
        <v>0</v>
      </c>
      <c r="CC5" s="275">
        <v>0</v>
      </c>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row>
    <row r="6" spans="1:113" ht="15.75" customHeight="1">
      <c r="A6" s="275" t="s">
        <v>346</v>
      </c>
      <c r="B6" s="275">
        <v>2</v>
      </c>
      <c r="C6" s="275" t="s">
        <v>326</v>
      </c>
      <c r="D6" s="275" t="s">
        <v>352</v>
      </c>
      <c r="E6" s="275" t="s">
        <v>353</v>
      </c>
      <c r="F6" s="275" t="s">
        <v>354</v>
      </c>
      <c r="G6" s="275" t="s">
        <v>350</v>
      </c>
      <c r="H6" s="275" t="s">
        <v>355</v>
      </c>
      <c r="J6" s="275">
        <v>0</v>
      </c>
      <c r="K6" s="275">
        <v>0</v>
      </c>
      <c r="L6" s="275">
        <v>0</v>
      </c>
      <c r="M6" s="275">
        <v>0</v>
      </c>
      <c r="N6" s="275">
        <v>0</v>
      </c>
      <c r="O6" s="275">
        <v>0</v>
      </c>
      <c r="P6" s="275">
        <v>2</v>
      </c>
      <c r="Q6" s="272"/>
      <c r="R6" s="272"/>
      <c r="S6" s="272"/>
      <c r="T6" s="272"/>
      <c r="U6" s="272"/>
      <c r="V6" s="272"/>
      <c r="W6" s="272"/>
      <c r="X6" s="272"/>
      <c r="Y6" s="272"/>
      <c r="Z6" s="272"/>
      <c r="AA6" s="272"/>
      <c r="AB6" s="272"/>
      <c r="AC6" s="272"/>
      <c r="AD6" s="272"/>
      <c r="AE6" s="272"/>
      <c r="AF6" s="272"/>
      <c r="AG6" s="272"/>
      <c r="AH6" s="272"/>
      <c r="AI6" s="272"/>
      <c r="AJ6" s="272"/>
      <c r="AK6" s="272"/>
      <c r="AL6" s="275">
        <v>0</v>
      </c>
      <c r="AM6" s="275">
        <v>0</v>
      </c>
      <c r="AN6" s="275">
        <v>0</v>
      </c>
      <c r="AO6" s="275">
        <v>0</v>
      </c>
      <c r="AP6" s="275">
        <v>2</v>
      </c>
      <c r="AQ6" s="275">
        <v>0</v>
      </c>
      <c r="AR6" s="275">
        <v>0</v>
      </c>
      <c r="AS6" s="275">
        <v>0</v>
      </c>
      <c r="AT6" s="275">
        <v>0</v>
      </c>
      <c r="AU6" s="275">
        <v>0</v>
      </c>
      <c r="AV6" s="275">
        <v>0</v>
      </c>
      <c r="AW6" s="275">
        <v>0</v>
      </c>
      <c r="AX6" s="275">
        <v>1</v>
      </c>
      <c r="AY6" s="275">
        <v>0</v>
      </c>
      <c r="AZ6" s="275">
        <v>0</v>
      </c>
      <c r="BA6" s="275">
        <v>0</v>
      </c>
      <c r="BB6" s="275">
        <v>0</v>
      </c>
      <c r="BC6" s="275">
        <v>0</v>
      </c>
      <c r="BD6" s="275">
        <v>2</v>
      </c>
      <c r="BE6" s="275">
        <v>0</v>
      </c>
      <c r="BF6" s="275">
        <v>0</v>
      </c>
      <c r="BG6" s="275">
        <v>3</v>
      </c>
      <c r="BH6" s="275">
        <v>0</v>
      </c>
      <c r="BI6" s="275">
        <v>0</v>
      </c>
      <c r="BJ6" s="275">
        <v>0</v>
      </c>
      <c r="BK6" s="275">
        <v>0</v>
      </c>
      <c r="BL6" s="275">
        <v>2</v>
      </c>
      <c r="BM6" s="275">
        <v>1</v>
      </c>
      <c r="BN6" s="275">
        <v>0</v>
      </c>
      <c r="BO6" s="275">
        <v>2</v>
      </c>
      <c r="BP6" s="275">
        <v>0</v>
      </c>
      <c r="BQ6" s="275">
        <v>0</v>
      </c>
      <c r="BR6" s="275">
        <v>0</v>
      </c>
      <c r="BS6" s="275">
        <v>0</v>
      </c>
      <c r="BT6" s="275">
        <v>0</v>
      </c>
      <c r="BU6" s="275">
        <v>0</v>
      </c>
      <c r="BV6" s="275">
        <v>1</v>
      </c>
      <c r="BW6" s="275">
        <v>1</v>
      </c>
      <c r="BX6" s="275">
        <v>3</v>
      </c>
      <c r="BY6" s="275">
        <v>0</v>
      </c>
      <c r="BZ6" s="275">
        <v>1</v>
      </c>
      <c r="CA6" s="275">
        <v>0</v>
      </c>
      <c r="CB6" s="275">
        <v>3</v>
      </c>
      <c r="CC6" s="275">
        <v>0</v>
      </c>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row>
    <row r="7" spans="1:113" ht="15.75" customHeight="1">
      <c r="A7" s="275" t="s">
        <v>346</v>
      </c>
      <c r="B7" s="275">
        <v>3</v>
      </c>
      <c r="C7" s="275" t="s">
        <v>326</v>
      </c>
      <c r="D7" s="275" t="s">
        <v>358</v>
      </c>
      <c r="E7" s="275" t="s">
        <v>359</v>
      </c>
      <c r="F7" s="275" t="s">
        <v>360</v>
      </c>
      <c r="G7" s="275" t="s">
        <v>85</v>
      </c>
      <c r="H7" s="275" t="s">
        <v>1060</v>
      </c>
      <c r="J7" s="275">
        <v>0</v>
      </c>
      <c r="K7" s="275">
        <v>0</v>
      </c>
      <c r="L7" s="275">
        <v>0</v>
      </c>
      <c r="M7" s="275">
        <v>0</v>
      </c>
      <c r="N7" s="275">
        <v>0</v>
      </c>
      <c r="O7" s="275">
        <v>0</v>
      </c>
      <c r="P7" s="275">
        <v>0</v>
      </c>
      <c r="Q7" s="272"/>
      <c r="R7" s="272"/>
      <c r="S7" s="272"/>
      <c r="T7" s="272"/>
      <c r="U7" s="272"/>
      <c r="V7" s="272"/>
      <c r="W7" s="272"/>
      <c r="X7" s="272"/>
      <c r="Y7" s="272"/>
      <c r="Z7" s="272"/>
      <c r="AA7" s="272"/>
      <c r="AB7" s="272"/>
      <c r="AC7" s="272"/>
      <c r="AD7" s="272"/>
      <c r="AE7" s="272"/>
      <c r="AF7" s="272"/>
      <c r="AG7" s="272"/>
      <c r="AH7" s="272"/>
      <c r="AI7" s="272"/>
      <c r="AJ7" s="272"/>
      <c r="AK7" s="272"/>
      <c r="AL7" s="275">
        <v>0</v>
      </c>
      <c r="AM7" s="275">
        <v>0</v>
      </c>
      <c r="AN7" s="275">
        <v>0</v>
      </c>
      <c r="AO7" s="275">
        <v>0</v>
      </c>
      <c r="AP7" s="275">
        <v>0</v>
      </c>
      <c r="AQ7" s="275">
        <v>0</v>
      </c>
      <c r="AR7" s="275">
        <v>0</v>
      </c>
      <c r="AS7" s="275">
        <v>0</v>
      </c>
      <c r="AT7" s="275">
        <v>0</v>
      </c>
      <c r="AU7" s="275">
        <v>0</v>
      </c>
      <c r="AV7" s="275">
        <v>0</v>
      </c>
      <c r="AW7" s="275">
        <v>0</v>
      </c>
      <c r="AX7" s="275">
        <v>0</v>
      </c>
      <c r="AY7" s="275">
        <v>0</v>
      </c>
      <c r="AZ7" s="275">
        <v>0</v>
      </c>
      <c r="BA7" s="275">
        <v>0</v>
      </c>
      <c r="BB7" s="275">
        <v>0</v>
      </c>
      <c r="BC7" s="275">
        <v>0</v>
      </c>
      <c r="BD7" s="275">
        <v>0</v>
      </c>
      <c r="BE7" s="275">
        <v>0</v>
      </c>
      <c r="BF7" s="275">
        <v>0</v>
      </c>
      <c r="BG7" s="275">
        <v>0</v>
      </c>
      <c r="BH7" s="275">
        <v>0</v>
      </c>
      <c r="BI7" s="275">
        <v>0</v>
      </c>
      <c r="BJ7" s="275">
        <v>0</v>
      </c>
      <c r="BK7" s="275">
        <v>0</v>
      </c>
      <c r="BL7" s="275">
        <v>0</v>
      </c>
      <c r="BM7" s="275">
        <v>0</v>
      </c>
      <c r="BN7" s="275">
        <v>0</v>
      </c>
      <c r="BO7" s="275">
        <v>0</v>
      </c>
      <c r="BP7" s="275">
        <v>0</v>
      </c>
      <c r="BQ7" s="275">
        <v>0</v>
      </c>
      <c r="BR7" s="275">
        <v>0</v>
      </c>
      <c r="BS7" s="275">
        <v>0</v>
      </c>
      <c r="BT7" s="275">
        <v>0</v>
      </c>
      <c r="BU7" s="275">
        <v>0</v>
      </c>
      <c r="BV7" s="275">
        <v>0</v>
      </c>
      <c r="BW7" s="275">
        <v>0</v>
      </c>
      <c r="BX7" s="275">
        <v>0</v>
      </c>
      <c r="BY7" s="275">
        <v>0</v>
      </c>
      <c r="BZ7" s="275">
        <v>0</v>
      </c>
      <c r="CA7" s="275">
        <v>0</v>
      </c>
      <c r="CB7" s="275">
        <v>0</v>
      </c>
      <c r="CC7" s="275">
        <v>0</v>
      </c>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row>
    <row r="8" spans="1:113" ht="15.75" customHeight="1">
      <c r="A8" s="275" t="s">
        <v>346</v>
      </c>
      <c r="B8" s="275">
        <v>4</v>
      </c>
      <c r="C8" s="275" t="s">
        <v>326</v>
      </c>
      <c r="D8" s="275" t="s">
        <v>361</v>
      </c>
      <c r="E8" s="275" t="s">
        <v>362</v>
      </c>
      <c r="F8" s="275" t="s">
        <v>363</v>
      </c>
      <c r="G8" s="275" t="s">
        <v>364</v>
      </c>
      <c r="H8" s="275" t="s">
        <v>365</v>
      </c>
      <c r="J8" s="275">
        <v>0</v>
      </c>
      <c r="K8" s="275">
        <v>0</v>
      </c>
      <c r="L8" s="275">
        <v>0</v>
      </c>
      <c r="M8" s="275">
        <v>0</v>
      </c>
      <c r="N8" s="275">
        <v>0</v>
      </c>
      <c r="O8" s="275">
        <v>0</v>
      </c>
      <c r="P8" s="275">
        <v>0</v>
      </c>
      <c r="Q8" s="272"/>
      <c r="R8" s="272"/>
      <c r="S8" s="272"/>
      <c r="T8" s="272"/>
      <c r="U8" s="272"/>
      <c r="V8" s="272"/>
      <c r="W8" s="272"/>
      <c r="X8" s="272"/>
      <c r="Y8" s="272"/>
      <c r="Z8" s="272"/>
      <c r="AA8" s="272"/>
      <c r="AB8" s="272"/>
      <c r="AC8" s="272"/>
      <c r="AD8" s="272"/>
      <c r="AE8" s="272"/>
      <c r="AF8" s="272"/>
      <c r="AG8" s="272"/>
      <c r="AH8" s="272"/>
      <c r="AI8" s="272"/>
      <c r="AJ8" s="272"/>
      <c r="AK8" s="272"/>
      <c r="AL8" s="275">
        <v>0</v>
      </c>
      <c r="AM8" s="275">
        <v>0</v>
      </c>
      <c r="AN8" s="275">
        <v>0</v>
      </c>
      <c r="AO8" s="275">
        <v>0</v>
      </c>
      <c r="AP8" s="275">
        <v>0</v>
      </c>
      <c r="AQ8" s="275">
        <v>0</v>
      </c>
      <c r="AR8" s="275">
        <v>0</v>
      </c>
      <c r="AS8" s="275">
        <v>0</v>
      </c>
      <c r="AT8" s="275">
        <v>0</v>
      </c>
      <c r="AU8" s="275">
        <v>0</v>
      </c>
      <c r="AV8" s="275">
        <v>0</v>
      </c>
      <c r="AW8" s="275">
        <v>0</v>
      </c>
      <c r="AX8" s="275">
        <v>0</v>
      </c>
      <c r="AY8" s="275">
        <v>0</v>
      </c>
      <c r="AZ8" s="275">
        <v>0</v>
      </c>
      <c r="BA8" s="275">
        <v>1</v>
      </c>
      <c r="BB8" s="275">
        <v>4</v>
      </c>
      <c r="BC8" s="275">
        <v>0</v>
      </c>
      <c r="BD8" s="275">
        <v>5</v>
      </c>
      <c r="BE8" s="275">
        <v>0</v>
      </c>
      <c r="BF8" s="275">
        <v>0</v>
      </c>
      <c r="BG8" s="275">
        <v>5</v>
      </c>
      <c r="BH8" s="275">
        <v>4</v>
      </c>
      <c r="BI8" s="275">
        <v>0</v>
      </c>
      <c r="BJ8" s="275">
        <v>10</v>
      </c>
      <c r="BK8" s="275">
        <v>0</v>
      </c>
      <c r="BL8" s="275">
        <v>4</v>
      </c>
      <c r="BM8" s="275">
        <v>0</v>
      </c>
      <c r="BN8" s="275">
        <v>5</v>
      </c>
      <c r="BO8" s="275">
        <v>0</v>
      </c>
      <c r="BP8" s="275">
        <v>0</v>
      </c>
      <c r="BQ8" s="275">
        <v>0</v>
      </c>
      <c r="BR8" s="275">
        <v>5</v>
      </c>
      <c r="BS8" s="275">
        <v>4</v>
      </c>
      <c r="BT8" s="275">
        <v>11</v>
      </c>
      <c r="BU8" s="275">
        <v>11</v>
      </c>
      <c r="BV8" s="275">
        <v>8</v>
      </c>
      <c r="BW8" s="275">
        <v>6</v>
      </c>
      <c r="BX8" s="275">
        <v>5</v>
      </c>
      <c r="BY8" s="275">
        <v>5</v>
      </c>
      <c r="BZ8" s="275">
        <v>2</v>
      </c>
      <c r="CA8" s="275">
        <v>1</v>
      </c>
      <c r="CB8" s="275">
        <v>6</v>
      </c>
      <c r="CC8" s="275">
        <v>3</v>
      </c>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row>
    <row r="9" spans="1:113" s="57" customFormat="1" ht="15.75" customHeight="1">
      <c r="A9" s="16"/>
      <c r="B9" s="16"/>
      <c r="C9" s="58"/>
      <c r="D9" s="58"/>
      <c r="E9" s="58"/>
      <c r="F9" s="58"/>
      <c r="G9" s="58"/>
      <c r="H9" s="58"/>
      <c r="J9" s="16"/>
      <c r="K9" s="16"/>
      <c r="L9" s="16"/>
      <c r="M9" s="16"/>
      <c r="N9" s="16"/>
      <c r="O9" s="16"/>
      <c r="P9" s="16"/>
    </row>
    <row r="11" spans="1:113" s="53" customFormat="1" ht="15.75" customHeight="1">
      <c r="J11" s="54" t="s">
        <v>673</v>
      </c>
    </row>
    <row r="12" spans="1:113" ht="15.75" customHeight="1">
      <c r="J12">
        <f>SUM(J5:J8)</f>
        <v>0</v>
      </c>
      <c r="K12">
        <f t="shared" ref="K12:BV12" si="0">SUM(K5:K8)</f>
        <v>0</v>
      </c>
      <c r="L12">
        <f>SUM(L5:L8)</f>
        <v>0</v>
      </c>
      <c r="M12">
        <f t="shared" si="0"/>
        <v>0</v>
      </c>
      <c r="N12">
        <f>SUM(N5:N8)</f>
        <v>0</v>
      </c>
      <c r="O12">
        <f t="shared" si="0"/>
        <v>0</v>
      </c>
      <c r="P12">
        <f>SUM(P5:P8)</f>
        <v>2</v>
      </c>
      <c r="Q12" s="74">
        <f t="shared" si="0"/>
        <v>0</v>
      </c>
      <c r="R12" s="74">
        <f t="shared" si="0"/>
        <v>0</v>
      </c>
      <c r="S12" s="74">
        <f t="shared" si="0"/>
        <v>0</v>
      </c>
      <c r="T12" s="74">
        <f t="shared" si="0"/>
        <v>0</v>
      </c>
      <c r="U12" s="74">
        <f t="shared" si="0"/>
        <v>0</v>
      </c>
      <c r="V12" s="74">
        <f t="shared" si="0"/>
        <v>0</v>
      </c>
      <c r="W12" s="74">
        <f t="shared" si="0"/>
        <v>0</v>
      </c>
      <c r="X12" s="74">
        <f t="shared" si="0"/>
        <v>0</v>
      </c>
      <c r="Y12" s="74">
        <f t="shared" si="0"/>
        <v>0</v>
      </c>
      <c r="Z12" s="74">
        <f t="shared" si="0"/>
        <v>0</v>
      </c>
      <c r="AA12" s="74">
        <f t="shared" si="0"/>
        <v>0</v>
      </c>
      <c r="AB12" s="74">
        <f t="shared" si="0"/>
        <v>0</v>
      </c>
      <c r="AC12" s="74">
        <f t="shared" si="0"/>
        <v>0</v>
      </c>
      <c r="AD12" s="74">
        <f t="shared" si="0"/>
        <v>0</v>
      </c>
      <c r="AE12" s="74">
        <f t="shared" si="0"/>
        <v>0</v>
      </c>
      <c r="AF12" s="74">
        <f t="shared" si="0"/>
        <v>0</v>
      </c>
      <c r="AG12" s="74">
        <f t="shared" si="0"/>
        <v>0</v>
      </c>
      <c r="AH12" s="74">
        <f t="shared" si="0"/>
        <v>0</v>
      </c>
      <c r="AI12" s="74">
        <f t="shared" si="0"/>
        <v>0</v>
      </c>
      <c r="AJ12" s="74">
        <f t="shared" si="0"/>
        <v>0</v>
      </c>
      <c r="AK12" s="74">
        <f t="shared" si="0"/>
        <v>0</v>
      </c>
      <c r="AL12" s="74">
        <f t="shared" si="0"/>
        <v>0</v>
      </c>
      <c r="AM12" s="74">
        <f t="shared" si="0"/>
        <v>0</v>
      </c>
      <c r="AN12" s="74">
        <f t="shared" si="0"/>
        <v>0</v>
      </c>
      <c r="AO12" s="74">
        <f t="shared" si="0"/>
        <v>0</v>
      </c>
      <c r="AP12" s="74">
        <f t="shared" si="0"/>
        <v>2</v>
      </c>
      <c r="AQ12" s="74">
        <f t="shared" si="0"/>
        <v>0</v>
      </c>
      <c r="AR12" s="74">
        <f t="shared" si="0"/>
        <v>0</v>
      </c>
      <c r="AS12" s="74">
        <f t="shared" si="0"/>
        <v>0</v>
      </c>
      <c r="AT12" s="74">
        <f t="shared" si="0"/>
        <v>0</v>
      </c>
      <c r="AU12" s="74">
        <f t="shared" si="0"/>
        <v>0</v>
      </c>
      <c r="AV12" s="74">
        <f t="shared" si="0"/>
        <v>0</v>
      </c>
      <c r="AW12" s="74">
        <f t="shared" si="0"/>
        <v>0</v>
      </c>
      <c r="AX12" s="74">
        <f t="shared" si="0"/>
        <v>1</v>
      </c>
      <c r="AY12" s="74">
        <f t="shared" si="0"/>
        <v>0</v>
      </c>
      <c r="AZ12" s="74">
        <f t="shared" si="0"/>
        <v>0</v>
      </c>
      <c r="BA12" s="74">
        <f t="shared" si="0"/>
        <v>1</v>
      </c>
      <c r="BB12" s="74">
        <f t="shared" si="0"/>
        <v>4</v>
      </c>
      <c r="BC12" s="74">
        <f t="shared" si="0"/>
        <v>0</v>
      </c>
      <c r="BD12" s="74">
        <f t="shared" si="0"/>
        <v>7</v>
      </c>
      <c r="BE12" s="74">
        <f t="shared" si="0"/>
        <v>0</v>
      </c>
      <c r="BF12" s="74">
        <f t="shared" si="0"/>
        <v>0</v>
      </c>
      <c r="BG12" s="74">
        <f t="shared" si="0"/>
        <v>8</v>
      </c>
      <c r="BH12" s="74">
        <f t="shared" si="0"/>
        <v>4</v>
      </c>
      <c r="BI12" s="74">
        <f t="shared" si="0"/>
        <v>0</v>
      </c>
      <c r="BJ12" s="74">
        <f t="shared" si="0"/>
        <v>10</v>
      </c>
      <c r="BK12" s="74">
        <f t="shared" si="0"/>
        <v>0</v>
      </c>
      <c r="BL12" s="74">
        <f>SUM(BL5:BL8)</f>
        <v>6</v>
      </c>
      <c r="BM12" s="74">
        <f t="shared" si="0"/>
        <v>1</v>
      </c>
      <c r="BN12" s="74">
        <f t="shared" si="0"/>
        <v>5</v>
      </c>
      <c r="BO12" s="74">
        <f t="shared" si="0"/>
        <v>2</v>
      </c>
      <c r="BP12" s="74">
        <f t="shared" si="0"/>
        <v>0</v>
      </c>
      <c r="BQ12" s="74">
        <f t="shared" si="0"/>
        <v>0</v>
      </c>
      <c r="BR12" s="74">
        <f t="shared" si="0"/>
        <v>5</v>
      </c>
      <c r="BS12" s="74">
        <f t="shared" si="0"/>
        <v>4</v>
      </c>
      <c r="BT12" s="74">
        <f t="shared" si="0"/>
        <v>11</v>
      </c>
      <c r="BU12" s="74">
        <f t="shared" si="0"/>
        <v>11</v>
      </c>
      <c r="BV12" s="74">
        <f t="shared" si="0"/>
        <v>9</v>
      </c>
      <c r="BW12" s="74">
        <f t="shared" ref="BW12:DI12" si="1">SUM(BW5:BW8)</f>
        <v>7</v>
      </c>
      <c r="BX12" s="74">
        <f t="shared" si="1"/>
        <v>8</v>
      </c>
      <c r="BY12" s="74">
        <f t="shared" si="1"/>
        <v>5</v>
      </c>
      <c r="BZ12" s="74">
        <f t="shared" si="1"/>
        <v>3</v>
      </c>
      <c r="CA12" s="74">
        <f t="shared" si="1"/>
        <v>1</v>
      </c>
      <c r="CB12" s="74">
        <f t="shared" si="1"/>
        <v>9</v>
      </c>
      <c r="CC12" s="74">
        <f t="shared" si="1"/>
        <v>3</v>
      </c>
      <c r="CD12" s="74">
        <f t="shared" si="1"/>
        <v>0</v>
      </c>
      <c r="CE12" s="74">
        <f t="shared" si="1"/>
        <v>0</v>
      </c>
      <c r="CF12" s="74">
        <f t="shared" si="1"/>
        <v>0</v>
      </c>
      <c r="CG12" s="74">
        <f t="shared" si="1"/>
        <v>0</v>
      </c>
      <c r="CH12" s="74">
        <f t="shared" si="1"/>
        <v>0</v>
      </c>
      <c r="CI12" s="74">
        <f t="shared" si="1"/>
        <v>0</v>
      </c>
      <c r="CJ12" s="74">
        <f t="shared" si="1"/>
        <v>0</v>
      </c>
      <c r="CK12" s="74">
        <f t="shared" si="1"/>
        <v>0</v>
      </c>
      <c r="CL12" s="74">
        <f t="shared" si="1"/>
        <v>0</v>
      </c>
      <c r="CM12" s="74">
        <f t="shared" si="1"/>
        <v>0</v>
      </c>
      <c r="CN12" s="74">
        <f t="shared" si="1"/>
        <v>0</v>
      </c>
      <c r="CO12" s="74">
        <f t="shared" si="1"/>
        <v>0</v>
      </c>
      <c r="CP12" s="74">
        <f t="shared" si="1"/>
        <v>0</v>
      </c>
      <c r="CQ12" s="74">
        <f t="shared" si="1"/>
        <v>0</v>
      </c>
      <c r="CR12" s="74">
        <f t="shared" si="1"/>
        <v>0</v>
      </c>
      <c r="CS12" s="74">
        <f t="shared" si="1"/>
        <v>0</v>
      </c>
      <c r="CT12" s="74">
        <f t="shared" si="1"/>
        <v>0</v>
      </c>
      <c r="CU12" s="74">
        <f t="shared" si="1"/>
        <v>0</v>
      </c>
      <c r="CV12" s="74">
        <f t="shared" si="1"/>
        <v>0</v>
      </c>
      <c r="CW12" s="74">
        <f t="shared" si="1"/>
        <v>0</v>
      </c>
      <c r="CX12" s="74">
        <f t="shared" si="1"/>
        <v>0</v>
      </c>
      <c r="CY12" s="74">
        <f t="shared" si="1"/>
        <v>0</v>
      </c>
      <c r="CZ12" s="74">
        <f t="shared" si="1"/>
        <v>0</v>
      </c>
      <c r="DA12" s="74">
        <f t="shared" si="1"/>
        <v>0</v>
      </c>
      <c r="DB12" s="74">
        <f t="shared" si="1"/>
        <v>0</v>
      </c>
      <c r="DC12" s="74">
        <f t="shared" si="1"/>
        <v>0</v>
      </c>
      <c r="DD12" s="74">
        <f t="shared" si="1"/>
        <v>0</v>
      </c>
      <c r="DE12" s="74">
        <f t="shared" si="1"/>
        <v>0</v>
      </c>
      <c r="DF12" s="74">
        <f t="shared" si="1"/>
        <v>0</v>
      </c>
      <c r="DG12" s="74">
        <f t="shared" si="1"/>
        <v>0</v>
      </c>
      <c r="DH12" s="74">
        <f t="shared" si="1"/>
        <v>0</v>
      </c>
      <c r="DI12" s="74">
        <f t="shared" si="1"/>
        <v>0</v>
      </c>
    </row>
    <row r="13" spans="1:113" ht="15.75" customHeight="1">
      <c r="J13" s="279">
        <f>SUM(J12:K12)</f>
        <v>0</v>
      </c>
      <c r="K13" s="279"/>
      <c r="L13" s="279">
        <f t="shared" ref="L13" si="2">SUM(L12:M12)</f>
        <v>0</v>
      </c>
      <c r="M13" s="279"/>
      <c r="N13" s="279">
        <f>SUM(N12:O12)</f>
        <v>0</v>
      </c>
      <c r="O13" s="279"/>
      <c r="P13" s="279">
        <f>SUM(P12:Q12)</f>
        <v>2</v>
      </c>
      <c r="Q13" s="279"/>
      <c r="R13" s="279">
        <f t="shared" ref="R13" si="3">SUM(R12:S12)</f>
        <v>0</v>
      </c>
      <c r="S13" s="279"/>
      <c r="T13" s="279">
        <f t="shared" ref="T13" si="4">SUM(T12:U12)</f>
        <v>0</v>
      </c>
      <c r="U13" s="279"/>
      <c r="V13" s="279">
        <f>SUM(V12:W12)</f>
        <v>0</v>
      </c>
      <c r="W13" s="279"/>
      <c r="X13" s="279">
        <f t="shared" ref="X13" si="5">SUM(X12:Y12)</f>
        <v>0</v>
      </c>
      <c r="Y13" s="279"/>
      <c r="Z13" s="279">
        <f t="shared" ref="Z13" si="6">SUM(Z12:AA12)</f>
        <v>0</v>
      </c>
      <c r="AA13" s="279"/>
      <c r="AB13" s="279">
        <f t="shared" ref="AB13" si="7">SUM(AB12:AC12)</f>
        <v>0</v>
      </c>
      <c r="AC13" s="279"/>
      <c r="AD13" s="279">
        <f t="shared" ref="AD13" si="8">SUM(AD12:AE12)</f>
        <v>0</v>
      </c>
      <c r="AE13" s="279"/>
      <c r="AF13" s="279">
        <f t="shared" ref="AF13" si="9">SUM(AF12:AG12)</f>
        <v>0</v>
      </c>
      <c r="AG13" s="279"/>
      <c r="AH13" s="279">
        <f t="shared" ref="AH13" si="10">SUM(AH12:AI12)</f>
        <v>0</v>
      </c>
      <c r="AI13" s="279"/>
      <c r="AJ13" s="279">
        <f t="shared" ref="AJ13" si="11">SUM(AJ12:AK12)</f>
        <v>0</v>
      </c>
      <c r="AK13" s="279"/>
      <c r="AL13" s="279">
        <f t="shared" ref="AL13" si="12">SUM(AL12:AM12)</f>
        <v>0</v>
      </c>
      <c r="AM13" s="279"/>
      <c r="AN13" s="279">
        <f t="shared" ref="AN13" si="13">SUM(AN12:AO12)</f>
        <v>0</v>
      </c>
      <c r="AO13" s="279"/>
      <c r="AP13" s="279">
        <f t="shared" ref="AP13" si="14">SUM(AP12:AQ12)</f>
        <v>2</v>
      </c>
      <c r="AQ13" s="279"/>
      <c r="AR13" s="279">
        <f t="shared" ref="AR13" si="15">SUM(AR12:AS12)</f>
        <v>0</v>
      </c>
      <c r="AS13" s="279"/>
      <c r="AT13" s="279">
        <f t="shared" ref="AT13" si="16">SUM(AT12:AU12)</f>
        <v>0</v>
      </c>
      <c r="AU13" s="279"/>
      <c r="AV13" s="279">
        <f t="shared" ref="AV13" si="17">SUM(AV12:AW12)</f>
        <v>0</v>
      </c>
      <c r="AW13" s="279"/>
      <c r="AX13" s="279">
        <f t="shared" ref="AX13" si="18">SUM(AX12:AY12)</f>
        <v>1</v>
      </c>
      <c r="AY13" s="279"/>
      <c r="AZ13" s="279">
        <f t="shared" ref="AZ13" si="19">SUM(AZ12:BA12)</f>
        <v>1</v>
      </c>
      <c r="BA13" s="279"/>
      <c r="BB13" s="279">
        <f t="shared" ref="BB13" si="20">SUM(BB12:BC12)</f>
        <v>4</v>
      </c>
      <c r="BC13" s="279"/>
      <c r="BD13" s="279">
        <f t="shared" ref="BD13" si="21">SUM(BD12:BE12)</f>
        <v>7</v>
      </c>
      <c r="BE13" s="279"/>
      <c r="BF13" s="279">
        <f t="shared" ref="BF13" si="22">SUM(BF12:BG12)</f>
        <v>8</v>
      </c>
      <c r="BG13" s="279"/>
      <c r="BH13" s="279">
        <f t="shared" ref="BH13" si="23">SUM(BH12:BI12)</f>
        <v>4</v>
      </c>
      <c r="BI13" s="279"/>
      <c r="BJ13" s="279">
        <f t="shared" ref="BJ13" si="24">SUM(BJ12:BK12)</f>
        <v>10</v>
      </c>
      <c r="BK13" s="279"/>
      <c r="BL13" s="279">
        <f t="shared" ref="BL13" si="25">SUM(BL12:BM12)</f>
        <v>7</v>
      </c>
      <c r="BM13" s="279"/>
      <c r="BN13" s="279">
        <f t="shared" ref="BN13" si="26">SUM(BN12:BO12)</f>
        <v>7</v>
      </c>
      <c r="BO13" s="279"/>
      <c r="BP13" s="279">
        <f t="shared" ref="BP13" si="27">SUM(BP12:BQ12)</f>
        <v>0</v>
      </c>
      <c r="BQ13" s="279"/>
      <c r="BR13" s="279">
        <f t="shared" ref="BR13" si="28">SUM(BR12:BS12)</f>
        <v>9</v>
      </c>
      <c r="BS13" s="279"/>
      <c r="BT13" s="279">
        <f t="shared" ref="BT13" si="29">SUM(BT12:BU12)</f>
        <v>22</v>
      </c>
      <c r="BU13" s="279"/>
      <c r="BV13" s="279">
        <f t="shared" ref="BV13" si="30">SUM(BV12:BW12)</f>
        <v>16</v>
      </c>
      <c r="BW13" s="279"/>
      <c r="BX13" s="279">
        <f t="shared" ref="BX13" si="31">SUM(BX12:BY12)</f>
        <v>13</v>
      </c>
      <c r="BY13" s="279"/>
      <c r="BZ13" s="279">
        <f t="shared" ref="BZ13" si="32">SUM(BZ12:CA12)</f>
        <v>4</v>
      </c>
      <c r="CA13" s="279"/>
      <c r="CB13" s="279">
        <f t="shared" ref="CB13" si="33">SUM(CB12:CC12)</f>
        <v>12</v>
      </c>
      <c r="CC13" s="279"/>
      <c r="CD13" s="279">
        <f t="shared" ref="CD13" si="34">SUM(CD12:CE12)</f>
        <v>0</v>
      </c>
      <c r="CE13" s="279"/>
      <c r="CF13" s="279">
        <f t="shared" ref="CF13" si="35">SUM(CF12:CG12)</f>
        <v>0</v>
      </c>
      <c r="CG13" s="279"/>
      <c r="CH13" s="279">
        <f t="shared" ref="CH13" si="36">SUM(CH12:CI12)</f>
        <v>0</v>
      </c>
      <c r="CI13" s="279"/>
      <c r="CJ13" s="279">
        <f t="shared" ref="CJ13" si="37">SUM(CJ12:CK12)</f>
        <v>0</v>
      </c>
      <c r="CK13" s="279"/>
      <c r="CL13" s="279">
        <f t="shared" ref="CL13" si="38">SUM(CL12:CM12)</f>
        <v>0</v>
      </c>
      <c r="CM13" s="279"/>
      <c r="CN13" s="279">
        <f t="shared" ref="CN13" si="39">SUM(CN12:CO12)</f>
        <v>0</v>
      </c>
      <c r="CO13" s="279"/>
      <c r="CP13" s="279">
        <f t="shared" ref="CP13" si="40">SUM(CP12:CQ12)</f>
        <v>0</v>
      </c>
      <c r="CQ13" s="279"/>
      <c r="CR13" s="279">
        <f t="shared" ref="CR13" si="41">SUM(CR12:CS12)</f>
        <v>0</v>
      </c>
      <c r="CS13" s="279"/>
      <c r="CT13" s="279">
        <f t="shared" ref="CT13" si="42">SUM(CT12:CU12)</f>
        <v>0</v>
      </c>
      <c r="CU13" s="279"/>
      <c r="CV13" s="279">
        <f t="shared" ref="CV13" si="43">SUM(CV12:CW12)</f>
        <v>0</v>
      </c>
      <c r="CW13" s="279"/>
      <c r="CX13" s="279">
        <f t="shared" ref="CX13" si="44">SUM(CX12:CY12)</f>
        <v>0</v>
      </c>
      <c r="CY13" s="279"/>
      <c r="CZ13" s="279">
        <f t="shared" ref="CZ13" si="45">SUM(CZ12:DA12)</f>
        <v>0</v>
      </c>
      <c r="DA13" s="279"/>
      <c r="DB13" s="279">
        <f t="shared" ref="DB13" si="46">SUM(DB12:DC12)</f>
        <v>0</v>
      </c>
      <c r="DC13" s="279"/>
      <c r="DD13" s="279">
        <f t="shared" ref="DD13" si="47">SUM(DD12:DE12)</f>
        <v>0</v>
      </c>
      <c r="DE13" s="279"/>
      <c r="DF13" s="279">
        <f t="shared" ref="DF13" si="48">SUM(DF12:DG12)</f>
        <v>0</v>
      </c>
      <c r="DG13" s="279"/>
      <c r="DH13" s="279">
        <f t="shared" ref="DH13" si="49">SUM(DH12:DI12)</f>
        <v>0</v>
      </c>
      <c r="DI13" s="279"/>
    </row>
    <row r="15" spans="1:113" ht="15.75" customHeight="1">
      <c r="J15" s="51" t="s">
        <v>667</v>
      </c>
    </row>
    <row r="16" spans="1:113" ht="15.75" customHeight="1">
      <c r="J16">
        <f>COUNT(J5:J8)</f>
        <v>4</v>
      </c>
      <c r="K16" s="50">
        <f t="shared" ref="K16:BV16" si="50">COUNT(K5:K8)</f>
        <v>4</v>
      </c>
      <c r="L16" s="50">
        <f t="shared" si="50"/>
        <v>4</v>
      </c>
      <c r="M16" s="50">
        <f>COUNT(M5:M8)</f>
        <v>4</v>
      </c>
      <c r="N16" s="50">
        <f>COUNT(N5:N8)</f>
        <v>4</v>
      </c>
      <c r="O16" s="50">
        <f t="shared" si="50"/>
        <v>4</v>
      </c>
      <c r="P16" s="50">
        <f>COUNT(P5:P8)</f>
        <v>4</v>
      </c>
      <c r="Q16" s="50">
        <f t="shared" si="50"/>
        <v>0</v>
      </c>
      <c r="R16" s="50">
        <f>COUNT(R5:R8)</f>
        <v>0</v>
      </c>
      <c r="S16" s="50">
        <f t="shared" si="50"/>
        <v>0</v>
      </c>
      <c r="T16" s="50">
        <f t="shared" si="50"/>
        <v>0</v>
      </c>
      <c r="U16" s="50">
        <f t="shared" si="50"/>
        <v>0</v>
      </c>
      <c r="V16" s="50">
        <f t="shared" si="50"/>
        <v>0</v>
      </c>
      <c r="W16" s="50">
        <f t="shared" si="50"/>
        <v>0</v>
      </c>
      <c r="X16" s="50">
        <f t="shared" si="50"/>
        <v>0</v>
      </c>
      <c r="Y16" s="50">
        <f t="shared" si="50"/>
        <v>0</v>
      </c>
      <c r="Z16" s="50">
        <f t="shared" si="50"/>
        <v>0</v>
      </c>
      <c r="AA16" s="50">
        <f t="shared" si="50"/>
        <v>0</v>
      </c>
      <c r="AB16" s="50">
        <f t="shared" si="50"/>
        <v>0</v>
      </c>
      <c r="AC16" s="50">
        <f t="shared" si="50"/>
        <v>0</v>
      </c>
      <c r="AD16" s="50">
        <f t="shared" si="50"/>
        <v>0</v>
      </c>
      <c r="AE16" s="50">
        <f t="shared" si="50"/>
        <v>0</v>
      </c>
      <c r="AF16" s="50">
        <f t="shared" si="50"/>
        <v>0</v>
      </c>
      <c r="AG16" s="50">
        <f t="shared" si="50"/>
        <v>0</v>
      </c>
      <c r="AH16" s="50">
        <f t="shared" si="50"/>
        <v>0</v>
      </c>
      <c r="AI16" s="50">
        <f t="shared" si="50"/>
        <v>0</v>
      </c>
      <c r="AJ16" s="50">
        <f t="shared" si="50"/>
        <v>0</v>
      </c>
      <c r="AK16" s="50">
        <f t="shared" si="50"/>
        <v>0</v>
      </c>
      <c r="AL16" s="50">
        <f t="shared" si="50"/>
        <v>4</v>
      </c>
      <c r="AM16" s="50">
        <f t="shared" si="50"/>
        <v>4</v>
      </c>
      <c r="AN16" s="50">
        <f t="shared" si="50"/>
        <v>4</v>
      </c>
      <c r="AO16" s="50">
        <f t="shared" si="50"/>
        <v>4</v>
      </c>
      <c r="AP16" s="50">
        <f t="shared" si="50"/>
        <v>4</v>
      </c>
      <c r="AQ16" s="50">
        <f t="shared" si="50"/>
        <v>4</v>
      </c>
      <c r="AR16" s="50">
        <f t="shared" si="50"/>
        <v>4</v>
      </c>
      <c r="AS16" s="50">
        <f t="shared" si="50"/>
        <v>4</v>
      </c>
      <c r="AT16" s="50">
        <f t="shared" si="50"/>
        <v>4</v>
      </c>
      <c r="AU16" s="50">
        <f t="shared" si="50"/>
        <v>4</v>
      </c>
      <c r="AV16" s="50">
        <f t="shared" si="50"/>
        <v>4</v>
      </c>
      <c r="AW16" s="50">
        <f t="shared" si="50"/>
        <v>4</v>
      </c>
      <c r="AX16" s="50">
        <f t="shared" si="50"/>
        <v>4</v>
      </c>
      <c r="AY16" s="50">
        <f t="shared" si="50"/>
        <v>4</v>
      </c>
      <c r="AZ16" s="50">
        <f t="shared" si="50"/>
        <v>4</v>
      </c>
      <c r="BA16" s="50">
        <f t="shared" si="50"/>
        <v>4</v>
      </c>
      <c r="BB16" s="50">
        <f t="shared" si="50"/>
        <v>4</v>
      </c>
      <c r="BC16" s="50">
        <f t="shared" si="50"/>
        <v>4</v>
      </c>
      <c r="BD16" s="50">
        <f t="shared" si="50"/>
        <v>4</v>
      </c>
      <c r="BE16" s="50">
        <f t="shared" si="50"/>
        <v>4</v>
      </c>
      <c r="BF16" s="50">
        <f t="shared" si="50"/>
        <v>4</v>
      </c>
      <c r="BG16" s="50">
        <f t="shared" si="50"/>
        <v>4</v>
      </c>
      <c r="BH16" s="50">
        <f t="shared" si="50"/>
        <v>4</v>
      </c>
      <c r="BI16" s="50">
        <f t="shared" si="50"/>
        <v>4</v>
      </c>
      <c r="BJ16" s="50">
        <f t="shared" si="50"/>
        <v>4</v>
      </c>
      <c r="BK16" s="50">
        <f t="shared" si="50"/>
        <v>4</v>
      </c>
      <c r="BL16" s="50">
        <f t="shared" si="50"/>
        <v>4</v>
      </c>
      <c r="BM16" s="50">
        <f t="shared" si="50"/>
        <v>4</v>
      </c>
      <c r="BN16" s="50">
        <f t="shared" si="50"/>
        <v>4</v>
      </c>
      <c r="BO16" s="50">
        <f t="shared" si="50"/>
        <v>4</v>
      </c>
      <c r="BP16" s="50">
        <f t="shared" si="50"/>
        <v>4</v>
      </c>
      <c r="BQ16" s="50">
        <f t="shared" si="50"/>
        <v>4</v>
      </c>
      <c r="BR16" s="50">
        <f t="shared" si="50"/>
        <v>4</v>
      </c>
      <c r="BS16" s="50">
        <f t="shared" si="50"/>
        <v>4</v>
      </c>
      <c r="BT16" s="50">
        <f t="shared" si="50"/>
        <v>4</v>
      </c>
      <c r="BU16" s="50">
        <f t="shared" si="50"/>
        <v>4</v>
      </c>
      <c r="BV16" s="50">
        <f t="shared" si="50"/>
        <v>4</v>
      </c>
      <c r="BW16" s="50">
        <f t="shared" ref="BW16:DI16" si="51">COUNT(BW5:BW8)</f>
        <v>4</v>
      </c>
      <c r="BX16" s="50">
        <f t="shared" si="51"/>
        <v>4</v>
      </c>
      <c r="BY16" s="50">
        <f t="shared" si="51"/>
        <v>4</v>
      </c>
      <c r="BZ16" s="50">
        <f t="shared" si="51"/>
        <v>4</v>
      </c>
      <c r="CA16" s="50">
        <f t="shared" si="51"/>
        <v>4</v>
      </c>
      <c r="CB16" s="50">
        <f t="shared" si="51"/>
        <v>4</v>
      </c>
      <c r="CC16" s="50">
        <f t="shared" si="51"/>
        <v>4</v>
      </c>
      <c r="CD16" s="50">
        <f t="shared" si="51"/>
        <v>0</v>
      </c>
      <c r="CE16" s="50">
        <f t="shared" si="51"/>
        <v>0</v>
      </c>
      <c r="CF16" s="50">
        <f t="shared" si="51"/>
        <v>0</v>
      </c>
      <c r="CG16" s="50">
        <f t="shared" si="51"/>
        <v>0</v>
      </c>
      <c r="CH16" s="50">
        <f t="shared" si="51"/>
        <v>0</v>
      </c>
      <c r="CI16" s="50">
        <f t="shared" si="51"/>
        <v>0</v>
      </c>
      <c r="CJ16" s="50">
        <f t="shared" si="51"/>
        <v>0</v>
      </c>
      <c r="CK16" s="50">
        <f t="shared" si="51"/>
        <v>0</v>
      </c>
      <c r="CL16" s="50">
        <f t="shared" si="51"/>
        <v>0</v>
      </c>
      <c r="CM16" s="50">
        <f t="shared" si="51"/>
        <v>0</v>
      </c>
      <c r="CN16" s="50">
        <f t="shared" si="51"/>
        <v>0</v>
      </c>
      <c r="CO16" s="50">
        <f t="shared" si="51"/>
        <v>0</v>
      </c>
      <c r="CP16" s="50">
        <f t="shared" si="51"/>
        <v>0</v>
      </c>
      <c r="CQ16" s="50">
        <f t="shared" si="51"/>
        <v>0</v>
      </c>
      <c r="CR16" s="50">
        <f t="shared" si="51"/>
        <v>0</v>
      </c>
      <c r="CS16" s="50">
        <f t="shared" si="51"/>
        <v>0</v>
      </c>
      <c r="CT16" s="50">
        <f t="shared" si="51"/>
        <v>0</v>
      </c>
      <c r="CU16" s="50">
        <f t="shared" si="51"/>
        <v>0</v>
      </c>
      <c r="CV16" s="50">
        <f t="shared" si="51"/>
        <v>0</v>
      </c>
      <c r="CW16" s="50">
        <f t="shared" si="51"/>
        <v>0</v>
      </c>
      <c r="CX16" s="50">
        <f t="shared" si="51"/>
        <v>0</v>
      </c>
      <c r="CY16" s="50">
        <f t="shared" si="51"/>
        <v>0</v>
      </c>
      <c r="CZ16" s="50">
        <f t="shared" si="51"/>
        <v>0</v>
      </c>
      <c r="DA16" s="50">
        <f t="shared" si="51"/>
        <v>0</v>
      </c>
      <c r="DB16" s="50">
        <f t="shared" si="51"/>
        <v>0</v>
      </c>
      <c r="DC16" s="50">
        <f t="shared" si="51"/>
        <v>0</v>
      </c>
      <c r="DD16" s="50">
        <f t="shared" si="51"/>
        <v>0</v>
      </c>
      <c r="DE16" s="50">
        <f t="shared" si="51"/>
        <v>0</v>
      </c>
      <c r="DF16" s="50">
        <f t="shared" si="51"/>
        <v>0</v>
      </c>
      <c r="DG16" s="50">
        <f t="shared" si="51"/>
        <v>0</v>
      </c>
      <c r="DH16" s="50">
        <f t="shared" si="51"/>
        <v>0</v>
      </c>
      <c r="DI16" s="50">
        <f t="shared" si="51"/>
        <v>0</v>
      </c>
    </row>
    <row r="17" spans="10:113" ht="15.75" customHeight="1">
      <c r="J17" s="279">
        <f>MAX(J16:K16)</f>
        <v>4</v>
      </c>
      <c r="K17" s="279"/>
      <c r="L17" s="279">
        <f t="shared" ref="L17" si="52">MAX(L16:M16)</f>
        <v>4</v>
      </c>
      <c r="M17" s="279"/>
      <c r="N17" s="279">
        <f>MAX(N16:O16)</f>
        <v>4</v>
      </c>
      <c r="O17" s="279"/>
      <c r="P17" s="279">
        <f>MAX(P16:Q16)</f>
        <v>4</v>
      </c>
      <c r="Q17" s="279"/>
      <c r="R17" s="279">
        <f t="shared" ref="R17" si="53">MAX(R16:S16)</f>
        <v>0</v>
      </c>
      <c r="S17" s="279"/>
      <c r="T17" s="279">
        <f>MAX(T16:U16)</f>
        <v>0</v>
      </c>
      <c r="U17" s="279"/>
      <c r="V17" s="279">
        <f t="shared" ref="V17" si="54">MAX(V16:W16)</f>
        <v>0</v>
      </c>
      <c r="W17" s="279"/>
      <c r="X17" s="279">
        <f t="shared" ref="X17" si="55">MAX(X16:Y16)</f>
        <v>0</v>
      </c>
      <c r="Y17" s="279"/>
      <c r="Z17" s="279">
        <f t="shared" ref="Z17" si="56">MAX(Z16:AA16)</f>
        <v>0</v>
      </c>
      <c r="AA17" s="279"/>
      <c r="AB17" s="279">
        <f t="shared" ref="AB17" si="57">MAX(AB16:AC16)</f>
        <v>0</v>
      </c>
      <c r="AC17" s="279"/>
      <c r="AD17" s="279">
        <f t="shared" ref="AD17" si="58">MAX(AD16:AE16)</f>
        <v>0</v>
      </c>
      <c r="AE17" s="279"/>
      <c r="AF17" s="279">
        <f t="shared" ref="AF17" si="59">MAX(AF16:AG16)</f>
        <v>0</v>
      </c>
      <c r="AG17" s="279"/>
      <c r="AH17" s="279">
        <f t="shared" ref="AH17" si="60">MAX(AH16:AI16)</f>
        <v>0</v>
      </c>
      <c r="AI17" s="279"/>
      <c r="AJ17" s="279">
        <f t="shared" ref="AJ17" si="61">MAX(AJ16:AK16)</f>
        <v>0</v>
      </c>
      <c r="AK17" s="279"/>
      <c r="AL17" s="279">
        <f t="shared" ref="AL17" si="62">MAX(AL16:AM16)</f>
        <v>4</v>
      </c>
      <c r="AM17" s="279"/>
      <c r="AN17" s="279">
        <f t="shared" ref="AN17" si="63">MAX(AN16:AO16)</f>
        <v>4</v>
      </c>
      <c r="AO17" s="279"/>
      <c r="AP17" s="279">
        <f t="shared" ref="AP17" si="64">MAX(AP16:AQ16)</f>
        <v>4</v>
      </c>
      <c r="AQ17" s="279"/>
      <c r="AR17" s="279">
        <f t="shared" ref="AR17" si="65">MAX(AR16:AS16)</f>
        <v>4</v>
      </c>
      <c r="AS17" s="279"/>
      <c r="AT17" s="279">
        <f t="shared" ref="AT17" si="66">MAX(AT16:AU16)</f>
        <v>4</v>
      </c>
      <c r="AU17" s="279"/>
      <c r="AV17" s="279">
        <f t="shared" ref="AV17" si="67">MAX(AV16:AW16)</f>
        <v>4</v>
      </c>
      <c r="AW17" s="279"/>
      <c r="AX17" s="279">
        <f t="shared" ref="AX17" si="68">MAX(AX16:AY16)</f>
        <v>4</v>
      </c>
      <c r="AY17" s="279"/>
      <c r="AZ17" s="279">
        <f t="shared" ref="AZ17" si="69">MAX(AZ16:BA16)</f>
        <v>4</v>
      </c>
      <c r="BA17" s="279"/>
      <c r="BB17" s="279">
        <f t="shared" ref="BB17" si="70">MAX(BB16:BC16)</f>
        <v>4</v>
      </c>
      <c r="BC17" s="279"/>
      <c r="BD17" s="279">
        <f t="shared" ref="BD17" si="71">MAX(BD16:BE16)</f>
        <v>4</v>
      </c>
      <c r="BE17" s="279"/>
      <c r="BF17" s="279">
        <f t="shared" ref="BF17" si="72">MAX(BF16:BG16)</f>
        <v>4</v>
      </c>
      <c r="BG17" s="279"/>
      <c r="BH17" s="279">
        <f t="shared" ref="BH17" si="73">MAX(BH16:BI16)</f>
        <v>4</v>
      </c>
      <c r="BI17" s="279"/>
      <c r="BJ17" s="279">
        <f t="shared" ref="BJ17" si="74">MAX(BJ16:BK16)</f>
        <v>4</v>
      </c>
      <c r="BK17" s="279"/>
      <c r="BL17" s="279">
        <f t="shared" ref="BL17" si="75">MAX(BL16:BM16)</f>
        <v>4</v>
      </c>
      <c r="BM17" s="279"/>
      <c r="BN17" s="279">
        <f t="shared" ref="BN17" si="76">MAX(BN16:BO16)</f>
        <v>4</v>
      </c>
      <c r="BO17" s="279"/>
      <c r="BP17" s="279">
        <f t="shared" ref="BP17" si="77">MAX(BP16:BQ16)</f>
        <v>4</v>
      </c>
      <c r="BQ17" s="279"/>
      <c r="BR17" s="279">
        <f t="shared" ref="BR17" si="78">MAX(BR16:BS16)</f>
        <v>4</v>
      </c>
      <c r="BS17" s="279"/>
      <c r="BT17" s="279">
        <f t="shared" ref="BT17" si="79">MAX(BT16:BU16)</f>
        <v>4</v>
      </c>
      <c r="BU17" s="279"/>
      <c r="BV17" s="279">
        <f t="shared" ref="BV17" si="80">MAX(BV16:BW16)</f>
        <v>4</v>
      </c>
      <c r="BW17" s="279"/>
      <c r="BX17" s="279">
        <f t="shared" ref="BX17" si="81">MAX(BX16:BY16)</f>
        <v>4</v>
      </c>
      <c r="BY17" s="279"/>
      <c r="BZ17" s="279">
        <f t="shared" ref="BZ17" si="82">MAX(BZ16:CA16)</f>
        <v>4</v>
      </c>
      <c r="CA17" s="279"/>
      <c r="CB17" s="279">
        <f t="shared" ref="CB17" si="83">MAX(CB16:CC16)</f>
        <v>4</v>
      </c>
      <c r="CC17" s="279"/>
      <c r="CD17" s="279">
        <f t="shared" ref="CD17" si="84">MAX(CD16:CE16)</f>
        <v>0</v>
      </c>
      <c r="CE17" s="279"/>
      <c r="CF17" s="279">
        <f t="shared" ref="CF17" si="85">MAX(CF16:CG16)</f>
        <v>0</v>
      </c>
      <c r="CG17" s="279"/>
      <c r="CH17" s="279">
        <f t="shared" ref="CH17" si="86">MAX(CH16:CI16)</f>
        <v>0</v>
      </c>
      <c r="CI17" s="279"/>
      <c r="CJ17" s="279">
        <f t="shared" ref="CJ17" si="87">MAX(CJ16:CK16)</f>
        <v>0</v>
      </c>
      <c r="CK17" s="279"/>
      <c r="CL17" s="279">
        <f t="shared" ref="CL17" si="88">MAX(CL16:CM16)</f>
        <v>0</v>
      </c>
      <c r="CM17" s="279"/>
      <c r="CN17" s="279">
        <f t="shared" ref="CN17" si="89">MAX(CN16:CO16)</f>
        <v>0</v>
      </c>
      <c r="CO17" s="279"/>
      <c r="CP17" s="279">
        <f t="shared" ref="CP17" si="90">MAX(CP16:CQ16)</f>
        <v>0</v>
      </c>
      <c r="CQ17" s="279"/>
      <c r="CR17" s="279">
        <f t="shared" ref="CR17" si="91">MAX(CR16:CS16)</f>
        <v>0</v>
      </c>
      <c r="CS17" s="279"/>
      <c r="CT17" s="279">
        <f t="shared" ref="CT17" si="92">MAX(CT16:CU16)</f>
        <v>0</v>
      </c>
      <c r="CU17" s="279"/>
      <c r="CV17" s="279">
        <f t="shared" ref="CV17" si="93">MAX(CV16:CW16)</f>
        <v>0</v>
      </c>
      <c r="CW17" s="279"/>
      <c r="CX17" s="279">
        <f t="shared" ref="CX17" si="94">MAX(CX16:CY16)</f>
        <v>0</v>
      </c>
      <c r="CY17" s="279"/>
      <c r="CZ17" s="279">
        <f t="shared" ref="CZ17" si="95">MAX(CZ16:DA16)</f>
        <v>0</v>
      </c>
      <c r="DA17" s="279"/>
      <c r="DB17" s="279">
        <f t="shared" ref="DB17" si="96">MAX(DB16:DC16)</f>
        <v>0</v>
      </c>
      <c r="DC17" s="279"/>
      <c r="DD17" s="279">
        <f t="shared" ref="DD17" si="97">MAX(DD16:DE16)</f>
        <v>0</v>
      </c>
      <c r="DE17" s="279"/>
      <c r="DF17" s="279">
        <f>MAX(DF16:DG16)</f>
        <v>0</v>
      </c>
      <c r="DG17" s="279"/>
      <c r="DH17" s="279">
        <f t="shared" ref="DH17" si="98">MAX(DH16:DI16)</f>
        <v>0</v>
      </c>
      <c r="DI17" s="279"/>
    </row>
    <row r="20" spans="10:113" ht="15.75" customHeight="1">
      <c r="J20" s="59" t="s">
        <v>674</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row>
    <row r="21" spans="10:113" ht="15.75" customHeight="1">
      <c r="J21" s="280" t="s">
        <v>675</v>
      </c>
      <c r="K21" s="280"/>
      <c r="L21" s="280"/>
      <c r="M21" s="280"/>
      <c r="N21" s="60">
        <v>1</v>
      </c>
      <c r="O21" s="60">
        <v>2</v>
      </c>
      <c r="P21" s="60">
        <v>3</v>
      </c>
      <c r="Q21" s="60">
        <v>4</v>
      </c>
      <c r="R21" s="60">
        <v>5</v>
      </c>
      <c r="S21" s="60">
        <v>6</v>
      </c>
      <c r="T21" s="60">
        <v>7</v>
      </c>
      <c r="U21" s="60">
        <v>8</v>
      </c>
      <c r="V21" s="60">
        <v>9</v>
      </c>
      <c r="W21" s="60">
        <v>10</v>
      </c>
      <c r="X21" s="60">
        <v>11</v>
      </c>
      <c r="Y21" s="60">
        <v>12</v>
      </c>
      <c r="Z21" s="60">
        <v>13</v>
      </c>
      <c r="AA21" s="60">
        <v>14</v>
      </c>
      <c r="AB21" s="60">
        <v>15</v>
      </c>
      <c r="AC21" s="60">
        <v>16</v>
      </c>
      <c r="AD21" s="60">
        <v>17</v>
      </c>
      <c r="AE21" s="60">
        <v>18</v>
      </c>
      <c r="AF21" s="60">
        <v>19</v>
      </c>
      <c r="AG21" s="60">
        <v>20</v>
      </c>
      <c r="AH21" s="60">
        <v>21</v>
      </c>
      <c r="AI21" s="60">
        <v>22</v>
      </c>
      <c r="AJ21" s="60">
        <v>23</v>
      </c>
      <c r="AK21" s="60">
        <v>24</v>
      </c>
      <c r="AL21" s="60">
        <v>25</v>
      </c>
      <c r="AM21" s="60">
        <v>26</v>
      </c>
      <c r="AN21" s="60">
        <v>27</v>
      </c>
      <c r="AO21" s="60">
        <v>28</v>
      </c>
      <c r="AP21" s="60">
        <v>29</v>
      </c>
      <c r="AQ21" s="60">
        <v>30</v>
      </c>
      <c r="AR21" s="60">
        <v>31</v>
      </c>
      <c r="AS21" s="60">
        <v>32</v>
      </c>
      <c r="AT21" s="60">
        <v>33</v>
      </c>
      <c r="AU21" s="60">
        <v>34</v>
      </c>
      <c r="AV21" s="60">
        <v>35</v>
      </c>
      <c r="AW21" s="60">
        <v>36</v>
      </c>
      <c r="AX21" s="60">
        <v>37</v>
      </c>
      <c r="AY21" s="60">
        <v>38</v>
      </c>
      <c r="AZ21" s="60">
        <v>39</v>
      </c>
      <c r="BA21" s="60">
        <v>40</v>
      </c>
      <c r="BB21" s="60">
        <v>41</v>
      </c>
      <c r="BC21" s="60">
        <v>42</v>
      </c>
      <c r="BD21" s="60">
        <v>43</v>
      </c>
      <c r="BE21" s="60">
        <v>44</v>
      </c>
      <c r="BF21" s="60">
        <v>45</v>
      </c>
      <c r="BG21" s="60">
        <v>46</v>
      </c>
      <c r="BH21" s="60">
        <v>47</v>
      </c>
      <c r="BI21" s="60">
        <v>48</v>
      </c>
      <c r="BJ21" s="60">
        <v>49</v>
      </c>
      <c r="BK21" s="60">
        <v>50</v>
      </c>
      <c r="BL21" s="60">
        <v>51</v>
      </c>
      <c r="BM21" s="60">
        <v>52</v>
      </c>
    </row>
    <row r="22" spans="10:113" ht="15.75" customHeight="1">
      <c r="J22" s="280" t="s">
        <v>676</v>
      </c>
      <c r="K22" s="280"/>
      <c r="L22" s="280"/>
      <c r="M22" s="280"/>
      <c r="N22" s="60">
        <f>J13</f>
        <v>0</v>
      </c>
      <c r="O22" s="60">
        <f>L13</f>
        <v>0</v>
      </c>
      <c r="P22" s="60">
        <f>N13</f>
        <v>0</v>
      </c>
      <c r="Q22" s="60">
        <f>P13</f>
        <v>2</v>
      </c>
      <c r="R22" s="60">
        <f>R13</f>
        <v>0</v>
      </c>
      <c r="S22" s="60">
        <f>T13</f>
        <v>0</v>
      </c>
      <c r="T22" s="60">
        <f>V13</f>
        <v>0</v>
      </c>
      <c r="U22" s="60">
        <f>X13</f>
        <v>0</v>
      </c>
      <c r="V22" s="60">
        <f>Z13</f>
        <v>0</v>
      </c>
      <c r="W22" s="60">
        <f>AB13</f>
        <v>0</v>
      </c>
      <c r="X22" s="60">
        <f>AD13</f>
        <v>0</v>
      </c>
      <c r="Y22" s="60">
        <f>AF13</f>
        <v>0</v>
      </c>
      <c r="Z22" s="60">
        <f>AH13</f>
        <v>0</v>
      </c>
      <c r="AA22" s="60">
        <f>AJ13</f>
        <v>0</v>
      </c>
      <c r="AB22" s="60">
        <f>AL13</f>
        <v>0</v>
      </c>
      <c r="AC22" s="60">
        <f>AN13</f>
        <v>0</v>
      </c>
      <c r="AD22" s="60">
        <f>AP13</f>
        <v>2</v>
      </c>
      <c r="AE22" s="60">
        <f>AR13</f>
        <v>0</v>
      </c>
      <c r="AF22" s="60">
        <f>AT13</f>
        <v>0</v>
      </c>
      <c r="AG22" s="60">
        <f>AV13</f>
        <v>0</v>
      </c>
      <c r="AH22" s="60">
        <f>AX13</f>
        <v>1</v>
      </c>
      <c r="AI22" s="60">
        <f>AZ13</f>
        <v>1</v>
      </c>
      <c r="AJ22" s="60">
        <f>BB13</f>
        <v>4</v>
      </c>
      <c r="AK22" s="60">
        <f>BD13</f>
        <v>7</v>
      </c>
      <c r="AL22" s="60">
        <f>BF13</f>
        <v>8</v>
      </c>
      <c r="AM22" s="60">
        <f>BH13</f>
        <v>4</v>
      </c>
      <c r="AN22" s="60">
        <f>BJ13</f>
        <v>10</v>
      </c>
      <c r="AO22" s="60">
        <f>BL13</f>
        <v>7</v>
      </c>
      <c r="AP22" s="60">
        <f>BN13</f>
        <v>7</v>
      </c>
      <c r="AQ22" s="60">
        <f>BP13</f>
        <v>0</v>
      </c>
      <c r="AR22" s="60">
        <f>BR13</f>
        <v>9</v>
      </c>
      <c r="AS22" s="60">
        <f>BT13</f>
        <v>22</v>
      </c>
      <c r="AT22" s="60">
        <f>BV13</f>
        <v>16</v>
      </c>
      <c r="AU22" s="60">
        <f>BX13</f>
        <v>13</v>
      </c>
      <c r="AV22" s="60">
        <f>BZ13</f>
        <v>4</v>
      </c>
      <c r="AW22" s="60">
        <f>CB13</f>
        <v>12</v>
      </c>
      <c r="AX22" s="60">
        <f>CD13</f>
        <v>0</v>
      </c>
      <c r="AY22" s="60">
        <f>CF13</f>
        <v>0</v>
      </c>
      <c r="AZ22" s="60">
        <f>CH13</f>
        <v>0</v>
      </c>
      <c r="BA22" s="60">
        <f>CJ13</f>
        <v>0</v>
      </c>
      <c r="BB22" s="60">
        <f>CL13</f>
        <v>0</v>
      </c>
      <c r="BC22" s="60">
        <f>CN13</f>
        <v>0</v>
      </c>
      <c r="BD22" s="60">
        <f>CP13</f>
        <v>0</v>
      </c>
      <c r="BE22" s="60">
        <f>CR13</f>
        <v>0</v>
      </c>
      <c r="BF22" s="60">
        <f>CT13</f>
        <v>0</v>
      </c>
      <c r="BG22" s="60">
        <f>CV13</f>
        <v>0</v>
      </c>
      <c r="BH22" s="60">
        <f>CX13</f>
        <v>0</v>
      </c>
      <c r="BI22" s="60">
        <f>CZ13</f>
        <v>0</v>
      </c>
      <c r="BJ22" s="60">
        <f>DB13</f>
        <v>0</v>
      </c>
      <c r="BK22" s="60">
        <f>DD13</f>
        <v>0</v>
      </c>
      <c r="BL22" s="60">
        <f>DF13</f>
        <v>0</v>
      </c>
      <c r="BM22" s="60">
        <f>DH13</f>
        <v>0</v>
      </c>
    </row>
    <row r="23" spans="10:113" ht="15.75" customHeight="1">
      <c r="J23" s="280" t="s">
        <v>1110</v>
      </c>
      <c r="K23" s="280"/>
      <c r="L23" s="280"/>
      <c r="M23" s="280"/>
      <c r="N23" s="60">
        <f>J17</f>
        <v>4</v>
      </c>
      <c r="O23" s="60">
        <f>L17</f>
        <v>4</v>
      </c>
      <c r="P23" s="60">
        <f>N17</f>
        <v>4</v>
      </c>
      <c r="Q23" s="60">
        <f>P17</f>
        <v>4</v>
      </c>
      <c r="R23" s="60">
        <f>R17</f>
        <v>0</v>
      </c>
      <c r="S23" s="60">
        <f>T17</f>
        <v>0</v>
      </c>
      <c r="T23" s="60">
        <f>V17</f>
        <v>0</v>
      </c>
      <c r="U23" s="60">
        <f>X17</f>
        <v>0</v>
      </c>
      <c r="V23" s="60">
        <f>Z17</f>
        <v>0</v>
      </c>
      <c r="W23" s="60">
        <f>AB17</f>
        <v>0</v>
      </c>
      <c r="X23" s="60">
        <f>AD17</f>
        <v>0</v>
      </c>
      <c r="Y23" s="60">
        <f>AF17</f>
        <v>0</v>
      </c>
      <c r="Z23" s="60">
        <f>AH17</f>
        <v>0</v>
      </c>
      <c r="AA23" s="60">
        <f>AJ17</f>
        <v>0</v>
      </c>
      <c r="AB23" s="60">
        <f>AL17</f>
        <v>4</v>
      </c>
      <c r="AC23" s="60">
        <f>AN17</f>
        <v>4</v>
      </c>
      <c r="AD23" s="60">
        <f>AP17</f>
        <v>4</v>
      </c>
      <c r="AE23" s="60">
        <f>AR17</f>
        <v>4</v>
      </c>
      <c r="AF23" s="60">
        <f>AT17</f>
        <v>4</v>
      </c>
      <c r="AG23" s="60">
        <f>AV17</f>
        <v>4</v>
      </c>
      <c r="AH23" s="60">
        <f>AX17</f>
        <v>4</v>
      </c>
      <c r="AI23" s="60">
        <f>AZ17</f>
        <v>4</v>
      </c>
      <c r="AJ23" s="60">
        <f>BB17</f>
        <v>4</v>
      </c>
      <c r="AK23" s="60">
        <f>BD17</f>
        <v>4</v>
      </c>
      <c r="AL23" s="60">
        <f>BF17</f>
        <v>4</v>
      </c>
      <c r="AM23" s="60">
        <f>BH17</f>
        <v>4</v>
      </c>
      <c r="AN23" s="60">
        <f>BJ17</f>
        <v>4</v>
      </c>
      <c r="AO23" s="60">
        <f>BL17</f>
        <v>4</v>
      </c>
      <c r="AP23" s="60">
        <f>BN17</f>
        <v>4</v>
      </c>
      <c r="AQ23" s="60">
        <f>BP17</f>
        <v>4</v>
      </c>
      <c r="AR23" s="60">
        <f>BR17</f>
        <v>4</v>
      </c>
      <c r="AS23" s="60">
        <f>BT17</f>
        <v>4</v>
      </c>
      <c r="AT23" s="60">
        <f>BV17</f>
        <v>4</v>
      </c>
      <c r="AU23" s="60">
        <f>BX17</f>
        <v>4</v>
      </c>
      <c r="AV23" s="60">
        <f>BZ17</f>
        <v>4</v>
      </c>
      <c r="AW23" s="60">
        <f>CB17</f>
        <v>4</v>
      </c>
      <c r="AX23" s="60">
        <f>CD17</f>
        <v>0</v>
      </c>
      <c r="AY23" s="60">
        <f>CF17</f>
        <v>0</v>
      </c>
      <c r="AZ23" s="60">
        <f>CH17</f>
        <v>0</v>
      </c>
      <c r="BA23" s="60">
        <f>CJ17</f>
        <v>0</v>
      </c>
      <c r="BB23" s="60">
        <f>CL17</f>
        <v>0</v>
      </c>
      <c r="BC23" s="60">
        <f>CN17</f>
        <v>0</v>
      </c>
      <c r="BD23" s="60">
        <f>CP17</f>
        <v>0</v>
      </c>
      <c r="BE23" s="60">
        <f>CR17</f>
        <v>0</v>
      </c>
      <c r="BF23" s="60">
        <f>CT17</f>
        <v>0</v>
      </c>
      <c r="BG23" s="60">
        <f>CV17</f>
        <v>0</v>
      </c>
      <c r="BH23" s="60">
        <f>CX17</f>
        <v>0</v>
      </c>
      <c r="BI23" s="60">
        <f>CZ17</f>
        <v>0</v>
      </c>
      <c r="BJ23" s="60">
        <f>DB17</f>
        <v>0</v>
      </c>
      <c r="BK23" s="60">
        <f>DD17</f>
        <v>0</v>
      </c>
      <c r="BL23" s="60">
        <f>DF17</f>
        <v>0</v>
      </c>
      <c r="BM23" s="60">
        <f>DH17</f>
        <v>0</v>
      </c>
    </row>
  </sheetData>
  <mergeCells count="161">
    <mergeCell ref="CZ13:DA13"/>
    <mergeCell ref="DB13:DC13"/>
    <mergeCell ref="DD13:DE13"/>
    <mergeCell ref="DF13:DG13"/>
    <mergeCell ref="DH13:DI13"/>
    <mergeCell ref="CH13:CI13"/>
    <mergeCell ref="CJ13:CK13"/>
    <mergeCell ref="CL13:CM13"/>
    <mergeCell ref="CN13:CO13"/>
    <mergeCell ref="CP13:CQ13"/>
    <mergeCell ref="CR13:CS13"/>
    <mergeCell ref="CT13:CU13"/>
    <mergeCell ref="CV13:CW13"/>
    <mergeCell ref="CX13:CY13"/>
    <mergeCell ref="BP13:BQ13"/>
    <mergeCell ref="BR13:BS13"/>
    <mergeCell ref="BT13:BU13"/>
    <mergeCell ref="BV13:BW13"/>
    <mergeCell ref="BX13:BY13"/>
    <mergeCell ref="BZ13:CA13"/>
    <mergeCell ref="CB13:CC13"/>
    <mergeCell ref="CD13:CE13"/>
    <mergeCell ref="CF13:CG13"/>
    <mergeCell ref="AX13:AY13"/>
    <mergeCell ref="AZ13:BA13"/>
    <mergeCell ref="BB13:BC13"/>
    <mergeCell ref="BD13:BE13"/>
    <mergeCell ref="BF13:BG13"/>
    <mergeCell ref="BH13:BI13"/>
    <mergeCell ref="BJ13:BK13"/>
    <mergeCell ref="BL13:BM13"/>
    <mergeCell ref="BN13:BO13"/>
    <mergeCell ref="AF13:AG13"/>
    <mergeCell ref="AH13:AI13"/>
    <mergeCell ref="AJ13:AK13"/>
    <mergeCell ref="AL13:AM13"/>
    <mergeCell ref="AN13:AO13"/>
    <mergeCell ref="AP13:AQ13"/>
    <mergeCell ref="AR13:AS13"/>
    <mergeCell ref="AT13:AU13"/>
    <mergeCell ref="AV13:AW13"/>
    <mergeCell ref="J21:M21"/>
    <mergeCell ref="J22:M22"/>
    <mergeCell ref="J23:M23"/>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DF3:DG3"/>
    <mergeCell ref="DD3:DE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P3:Q3"/>
    <mergeCell ref="R3:S3"/>
    <mergeCell ref="L3:M3"/>
    <mergeCell ref="N3:O3"/>
    <mergeCell ref="J13:K13"/>
    <mergeCell ref="L13:M13"/>
    <mergeCell ref="N13:O13"/>
    <mergeCell ref="P13:Q13"/>
    <mergeCell ref="BN3:BO3"/>
    <mergeCell ref="AV3:AW3"/>
    <mergeCell ref="X3:Y3"/>
    <mergeCell ref="AR3:AS3"/>
    <mergeCell ref="Z3:AA3"/>
    <mergeCell ref="AD3:AE3"/>
    <mergeCell ref="AB3:AC3"/>
    <mergeCell ref="AH3:AI3"/>
    <mergeCell ref="AP3:AQ3"/>
    <mergeCell ref="AF3:AG3"/>
    <mergeCell ref="AN3:AO3"/>
    <mergeCell ref="AT3:AU3"/>
    <mergeCell ref="V3:W3"/>
    <mergeCell ref="R13:S13"/>
    <mergeCell ref="T13:U13"/>
    <mergeCell ref="V13:W13"/>
    <mergeCell ref="X13:Y13"/>
    <mergeCell ref="Z13:AA13"/>
    <mergeCell ref="AB13:AC13"/>
    <mergeCell ref="AD13:AE13"/>
    <mergeCell ref="T17:U17"/>
    <mergeCell ref="V17:W17"/>
    <mergeCell ref="X17:Y17"/>
    <mergeCell ref="Z17:AA17"/>
    <mergeCell ref="AB17:AC17"/>
    <mergeCell ref="J17:K17"/>
    <mergeCell ref="L17:M17"/>
    <mergeCell ref="N17:O17"/>
    <mergeCell ref="P17:Q17"/>
    <mergeCell ref="R17:S17"/>
    <mergeCell ref="AN17:AO17"/>
    <mergeCell ref="AP17:AQ17"/>
    <mergeCell ref="AR17:AS17"/>
    <mergeCell ref="AT17:AU17"/>
    <mergeCell ref="AV17:AW17"/>
    <mergeCell ref="AD17:AE17"/>
    <mergeCell ref="AF17:AG17"/>
    <mergeCell ref="AH17:AI17"/>
    <mergeCell ref="AJ17:AK17"/>
    <mergeCell ref="AL17:AM17"/>
    <mergeCell ref="BH17:BI17"/>
    <mergeCell ref="BJ17:BK17"/>
    <mergeCell ref="BL17:BM17"/>
    <mergeCell ref="BN17:BO17"/>
    <mergeCell ref="BP17:BQ17"/>
    <mergeCell ref="AX17:AY17"/>
    <mergeCell ref="AZ17:BA17"/>
    <mergeCell ref="BB17:BC17"/>
    <mergeCell ref="BD17:BE17"/>
    <mergeCell ref="BF17:BG17"/>
    <mergeCell ref="CB17:CC17"/>
    <mergeCell ref="CD17:CE17"/>
    <mergeCell ref="CF17:CG17"/>
    <mergeCell ref="CH17:CI17"/>
    <mergeCell ref="CJ17:CK17"/>
    <mergeCell ref="BR17:BS17"/>
    <mergeCell ref="BT17:BU17"/>
    <mergeCell ref="BV17:BW17"/>
    <mergeCell ref="BX17:BY17"/>
    <mergeCell ref="BZ17:CA17"/>
    <mergeCell ref="DF17:DG17"/>
    <mergeCell ref="DH17:DI17"/>
    <mergeCell ref="CV17:CW17"/>
    <mergeCell ref="CX17:CY17"/>
    <mergeCell ref="CZ17:DA17"/>
    <mergeCell ref="DB17:DC17"/>
    <mergeCell ref="DD17:DE17"/>
    <mergeCell ref="CL17:CM17"/>
    <mergeCell ref="CN17:CO17"/>
    <mergeCell ref="CP17:CQ17"/>
    <mergeCell ref="CR17:CS17"/>
    <mergeCell ref="CT17:CU17"/>
  </mergeCells>
  <conditionalFormatting sqref="J15">
    <cfRule type="cellIs" dxfId="23" priority="27" operator="greaterThan">
      <formula>0</formula>
    </cfRule>
  </conditionalFormatting>
  <conditionalFormatting sqref="J5:DI8">
    <cfRule type="cellIs" dxfId="22" priority="1" operator="greater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68"/>
  <sheetViews>
    <sheetView workbookViewId="0">
      <pane xSplit="9" ySplit="4" topLeftCell="AN26" activePane="bottomRight" state="frozen"/>
      <selection pane="topRight" activeCell="J1" sqref="J1"/>
      <selection pane="bottomLeft" activeCell="A5" sqref="A5"/>
      <selection pane="bottomRight" activeCell="W52" sqref="W52"/>
    </sheetView>
  </sheetViews>
  <sheetFormatPr baseColWidth="10" defaultColWidth="14.42578125" defaultRowHeight="15.75" customHeight="1"/>
  <cols>
    <col min="1" max="1" width="5.5703125" customWidth="1"/>
    <col min="2" max="2" width="9" customWidth="1"/>
    <col min="3" max="3" width="8" customWidth="1"/>
    <col min="4" max="4" width="10.140625" customWidth="1"/>
    <col min="6" max="6" width="8.5703125" customWidth="1"/>
    <col min="7" max="7" width="12.5703125" customWidth="1"/>
    <col min="8" max="8" width="13.140625" customWidth="1"/>
    <col min="9" max="9" width="8.28515625" customWidth="1"/>
    <col min="10" max="113" width="5.14062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379</v>
      </c>
      <c r="B5" s="275">
        <v>1</v>
      </c>
      <c r="C5" s="275" t="s">
        <v>380</v>
      </c>
      <c r="D5" s="275" t="s">
        <v>381</v>
      </c>
      <c r="E5" s="275" t="s">
        <v>382</v>
      </c>
      <c r="F5" s="275"/>
      <c r="G5" s="275" t="s">
        <v>33</v>
      </c>
      <c r="H5" s="275" t="s">
        <v>383</v>
      </c>
      <c r="I5" s="10"/>
      <c r="J5" s="275"/>
      <c r="K5" s="275"/>
      <c r="L5" s="275">
        <v>94</v>
      </c>
      <c r="M5" s="275">
        <v>78</v>
      </c>
      <c r="N5" s="275"/>
      <c r="O5" s="275"/>
      <c r="P5" s="275">
        <v>3</v>
      </c>
      <c r="Q5" s="275">
        <v>4</v>
      </c>
      <c r="R5" s="275">
        <v>0</v>
      </c>
      <c r="S5" s="275">
        <v>0</v>
      </c>
      <c r="T5" s="275">
        <v>0</v>
      </c>
      <c r="U5" s="275">
        <v>0</v>
      </c>
      <c r="V5" s="275">
        <v>0</v>
      </c>
      <c r="W5" s="275">
        <v>0</v>
      </c>
      <c r="X5" s="275">
        <v>0</v>
      </c>
      <c r="Y5" s="275">
        <v>0</v>
      </c>
      <c r="Z5" s="275">
        <v>0</v>
      </c>
      <c r="AA5" s="275">
        <v>0</v>
      </c>
      <c r="AB5" s="275">
        <v>0</v>
      </c>
      <c r="AC5" s="275">
        <v>0</v>
      </c>
      <c r="AD5" s="275">
        <v>0</v>
      </c>
      <c r="AE5" s="275">
        <v>0</v>
      </c>
      <c r="AF5" s="275">
        <v>0</v>
      </c>
      <c r="AG5" s="275">
        <v>0</v>
      </c>
      <c r="AH5" s="275">
        <v>0</v>
      </c>
      <c r="AI5" s="275">
        <v>0</v>
      </c>
      <c r="AJ5" s="275">
        <v>0</v>
      </c>
      <c r="AK5" s="275">
        <v>0</v>
      </c>
      <c r="AL5" s="275">
        <v>0</v>
      </c>
      <c r="AM5" s="275">
        <v>0</v>
      </c>
      <c r="AN5" s="275">
        <v>0</v>
      </c>
      <c r="AO5" s="275">
        <v>0</v>
      </c>
      <c r="AP5" s="275">
        <v>0</v>
      </c>
      <c r="AQ5" s="275">
        <v>0</v>
      </c>
      <c r="AR5" s="275">
        <v>0</v>
      </c>
      <c r="AS5" s="275">
        <v>0</v>
      </c>
      <c r="AT5" s="275">
        <v>0</v>
      </c>
      <c r="AU5" s="275">
        <v>3</v>
      </c>
      <c r="AV5" s="275">
        <v>0</v>
      </c>
      <c r="AW5" s="275">
        <v>0</v>
      </c>
      <c r="AX5" s="275">
        <v>0</v>
      </c>
      <c r="AY5" s="275">
        <v>0</v>
      </c>
      <c r="AZ5" s="275">
        <v>0</v>
      </c>
      <c r="BA5" s="275">
        <v>0</v>
      </c>
      <c r="BB5" s="275">
        <v>0</v>
      </c>
      <c r="BC5" s="275">
        <v>0</v>
      </c>
      <c r="BD5" s="275">
        <v>0</v>
      </c>
      <c r="BE5" s="275">
        <v>0</v>
      </c>
      <c r="BF5" s="275">
        <v>1</v>
      </c>
      <c r="BG5" s="275">
        <v>0</v>
      </c>
      <c r="BH5" s="275">
        <v>3</v>
      </c>
      <c r="BI5" s="275">
        <v>0</v>
      </c>
      <c r="BJ5" s="275">
        <v>5</v>
      </c>
      <c r="BK5" s="275">
        <v>1</v>
      </c>
      <c r="BL5" s="275">
        <v>1</v>
      </c>
      <c r="BM5" s="275">
        <v>1</v>
      </c>
      <c r="BN5" s="275">
        <v>7</v>
      </c>
      <c r="BO5" s="275">
        <v>2</v>
      </c>
      <c r="BP5" s="275">
        <v>0</v>
      </c>
      <c r="BQ5" s="275">
        <v>5</v>
      </c>
      <c r="BR5" s="275">
        <v>7</v>
      </c>
      <c r="BS5" s="275">
        <v>5</v>
      </c>
      <c r="BT5" s="275">
        <v>5</v>
      </c>
      <c r="BU5" s="275">
        <v>4</v>
      </c>
      <c r="BV5" s="275">
        <v>14</v>
      </c>
      <c r="BW5" s="275">
        <v>16</v>
      </c>
      <c r="BX5" s="275">
        <v>18</v>
      </c>
      <c r="BY5" s="275">
        <v>21</v>
      </c>
      <c r="BZ5" s="275">
        <v>24</v>
      </c>
      <c r="CA5" s="275">
        <v>32</v>
      </c>
      <c r="CB5" s="275">
        <v>65</v>
      </c>
      <c r="CC5" s="275">
        <v>75</v>
      </c>
      <c r="CD5" s="275">
        <v>75</v>
      </c>
      <c r="CE5" s="275">
        <v>52</v>
      </c>
      <c r="CF5" s="275">
        <v>239</v>
      </c>
      <c r="CG5" s="275">
        <v>185</v>
      </c>
      <c r="CH5" s="275">
        <v>237</v>
      </c>
      <c r="CI5" s="275">
        <v>156</v>
      </c>
      <c r="CJ5" s="275">
        <v>134</v>
      </c>
      <c r="CK5" s="275">
        <v>31</v>
      </c>
      <c r="CL5" s="275">
        <v>121</v>
      </c>
      <c r="CM5" s="275">
        <v>42</v>
      </c>
      <c r="CN5" s="275">
        <v>35</v>
      </c>
      <c r="CO5" s="275">
        <v>21</v>
      </c>
      <c r="CP5" s="275">
        <v>160</v>
      </c>
      <c r="CQ5" s="275">
        <v>52</v>
      </c>
      <c r="CR5" s="275"/>
      <c r="CS5" s="275"/>
      <c r="CT5" s="275">
        <v>576</v>
      </c>
      <c r="CU5" s="275">
        <v>180</v>
      </c>
      <c r="CV5" s="275"/>
      <c r="CW5" s="275"/>
      <c r="CX5" s="275">
        <v>46</v>
      </c>
      <c r="CY5" s="275">
        <v>26</v>
      </c>
      <c r="CZ5" s="275"/>
      <c r="DA5" s="275"/>
      <c r="DB5" s="275"/>
      <c r="DC5" s="275"/>
      <c r="DD5" s="275"/>
      <c r="DE5" s="275"/>
      <c r="DF5" s="275"/>
      <c r="DG5" s="275"/>
      <c r="DH5" s="275"/>
      <c r="DI5" s="275"/>
    </row>
    <row r="6" spans="1:113" ht="15.75" customHeight="1">
      <c r="A6" s="275" t="s">
        <v>379</v>
      </c>
      <c r="B6" s="275">
        <v>2</v>
      </c>
      <c r="C6" s="275" t="s">
        <v>380</v>
      </c>
      <c r="D6" s="275" t="s">
        <v>384</v>
      </c>
      <c r="E6" s="275" t="s">
        <v>385</v>
      </c>
      <c r="F6" s="275"/>
      <c r="G6" s="275" t="s">
        <v>386</v>
      </c>
      <c r="H6" s="275" t="s">
        <v>387</v>
      </c>
      <c r="I6" s="10"/>
      <c r="J6" s="275"/>
      <c r="K6" s="275"/>
      <c r="L6" s="275">
        <v>57</v>
      </c>
      <c r="M6" s="275">
        <v>48</v>
      </c>
      <c r="N6" s="275"/>
      <c r="O6" s="275"/>
      <c r="P6" s="275">
        <v>0</v>
      </c>
      <c r="Q6" s="275">
        <v>0</v>
      </c>
      <c r="R6" s="275">
        <v>0</v>
      </c>
      <c r="S6" s="275">
        <v>0</v>
      </c>
      <c r="T6" s="275">
        <v>0</v>
      </c>
      <c r="U6" s="275">
        <v>0</v>
      </c>
      <c r="V6" s="275">
        <v>0</v>
      </c>
      <c r="W6" s="275">
        <v>0</v>
      </c>
      <c r="X6" s="275">
        <v>0</v>
      </c>
      <c r="Y6" s="275">
        <v>0</v>
      </c>
      <c r="Z6" s="275">
        <v>0</v>
      </c>
      <c r="AA6" s="275">
        <v>0</v>
      </c>
      <c r="AB6" s="275">
        <v>0</v>
      </c>
      <c r="AC6" s="275">
        <v>0</v>
      </c>
      <c r="AD6" s="275">
        <v>0</v>
      </c>
      <c r="AE6" s="275">
        <v>0</v>
      </c>
      <c r="AF6" s="275">
        <v>0</v>
      </c>
      <c r="AG6" s="275">
        <v>0</v>
      </c>
      <c r="AH6" s="275">
        <v>0</v>
      </c>
      <c r="AI6" s="275">
        <v>2</v>
      </c>
      <c r="AJ6" s="275">
        <v>0</v>
      </c>
      <c r="AK6" s="275">
        <v>0</v>
      </c>
      <c r="AL6" s="275">
        <v>0</v>
      </c>
      <c r="AM6" s="275">
        <v>0</v>
      </c>
      <c r="AN6" s="275">
        <v>0</v>
      </c>
      <c r="AO6" s="275">
        <v>0</v>
      </c>
      <c r="AP6" s="275">
        <v>0</v>
      </c>
      <c r="AQ6" s="275">
        <v>0</v>
      </c>
      <c r="AR6" s="275">
        <v>0</v>
      </c>
      <c r="AS6" s="275">
        <v>0</v>
      </c>
      <c r="AT6" s="275">
        <v>0</v>
      </c>
      <c r="AU6" s="275">
        <v>0</v>
      </c>
      <c r="AV6" s="275">
        <v>0</v>
      </c>
      <c r="AW6" s="275">
        <v>0</v>
      </c>
      <c r="AX6" s="275">
        <v>0</v>
      </c>
      <c r="AY6" s="275">
        <v>0</v>
      </c>
      <c r="AZ6" s="275">
        <v>0</v>
      </c>
      <c r="BA6" s="275">
        <v>0</v>
      </c>
      <c r="BB6" s="275">
        <v>0</v>
      </c>
      <c r="BC6" s="275">
        <v>0</v>
      </c>
      <c r="BD6" s="275">
        <v>0</v>
      </c>
      <c r="BE6" s="275">
        <v>0</v>
      </c>
      <c r="BF6" s="275">
        <v>0</v>
      </c>
      <c r="BG6" s="275">
        <v>1</v>
      </c>
      <c r="BH6" s="275">
        <v>0</v>
      </c>
      <c r="BI6" s="275">
        <v>0</v>
      </c>
      <c r="BJ6" s="275">
        <v>1</v>
      </c>
      <c r="BK6" s="275">
        <v>1</v>
      </c>
      <c r="BL6" s="275">
        <v>1</v>
      </c>
      <c r="BM6" s="275">
        <v>2</v>
      </c>
      <c r="BN6" s="275">
        <v>1</v>
      </c>
      <c r="BO6" s="275">
        <v>2</v>
      </c>
      <c r="BP6" s="275">
        <v>0</v>
      </c>
      <c r="BQ6" s="275">
        <v>1</v>
      </c>
      <c r="BR6" s="275">
        <v>5</v>
      </c>
      <c r="BS6" s="275">
        <v>0</v>
      </c>
      <c r="BT6" s="275">
        <v>51</v>
      </c>
      <c r="BU6" s="275">
        <v>31</v>
      </c>
      <c r="BV6" s="275">
        <v>7</v>
      </c>
      <c r="BW6" s="275">
        <v>11</v>
      </c>
      <c r="BX6" s="275">
        <v>16</v>
      </c>
      <c r="BY6" s="275">
        <v>12</v>
      </c>
      <c r="BZ6" s="275">
        <v>80</v>
      </c>
      <c r="CA6" s="275">
        <v>28</v>
      </c>
      <c r="CB6" s="275">
        <v>39</v>
      </c>
      <c r="CC6" s="275">
        <v>14</v>
      </c>
      <c r="CD6" s="275">
        <v>31</v>
      </c>
      <c r="CE6" s="275">
        <v>13</v>
      </c>
      <c r="CF6" s="275">
        <v>13</v>
      </c>
      <c r="CG6" s="275">
        <v>3</v>
      </c>
      <c r="CH6" s="275">
        <v>10</v>
      </c>
      <c r="CI6" s="275">
        <v>6</v>
      </c>
      <c r="CJ6" s="275">
        <v>10</v>
      </c>
      <c r="CK6" s="275">
        <v>1</v>
      </c>
      <c r="CL6" s="275">
        <v>0</v>
      </c>
      <c r="CM6" s="275">
        <v>0</v>
      </c>
      <c r="CN6" s="275">
        <v>7</v>
      </c>
      <c r="CO6" s="275">
        <v>1</v>
      </c>
      <c r="CP6" s="275">
        <v>16</v>
      </c>
      <c r="CQ6" s="275">
        <v>5</v>
      </c>
      <c r="CR6" s="275"/>
      <c r="CS6" s="275"/>
      <c r="CT6" s="275">
        <v>23</v>
      </c>
      <c r="CU6" s="275">
        <v>7</v>
      </c>
      <c r="CV6" s="275"/>
      <c r="CW6" s="275"/>
      <c r="CX6" s="275">
        <v>19</v>
      </c>
      <c r="CY6" s="275">
        <v>24</v>
      </c>
      <c r="CZ6" s="275"/>
      <c r="DA6" s="275"/>
      <c r="DB6" s="275"/>
      <c r="DC6" s="275"/>
      <c r="DD6" s="275"/>
      <c r="DE6" s="275"/>
      <c r="DF6" s="275"/>
      <c r="DG6" s="275"/>
      <c r="DH6" s="275"/>
      <c r="DI6" s="275"/>
    </row>
    <row r="7" spans="1:113" ht="15.75" customHeight="1">
      <c r="A7" s="275" t="s">
        <v>379</v>
      </c>
      <c r="B7" s="275">
        <v>3</v>
      </c>
      <c r="C7" s="275" t="s">
        <v>380</v>
      </c>
      <c r="D7" s="275" t="s">
        <v>391</v>
      </c>
      <c r="E7" s="275" t="s">
        <v>392</v>
      </c>
      <c r="F7" s="275"/>
      <c r="G7" s="275"/>
      <c r="H7" s="275"/>
      <c r="I7" s="10"/>
      <c r="J7" s="275"/>
      <c r="K7" s="275"/>
      <c r="L7" s="275"/>
      <c r="M7" s="275"/>
      <c r="N7" s="275"/>
      <c r="O7" s="275"/>
      <c r="P7" s="275"/>
      <c r="Q7" s="275"/>
      <c r="R7" s="275"/>
      <c r="S7" s="275"/>
      <c r="T7" s="275"/>
      <c r="U7" s="275"/>
      <c r="V7" s="275"/>
      <c r="W7" s="275"/>
      <c r="X7" s="275"/>
      <c r="Y7" s="275"/>
      <c r="Z7" s="275"/>
      <c r="AA7" s="275"/>
      <c r="AB7" s="275"/>
      <c r="AC7" s="275"/>
      <c r="AD7" s="275"/>
      <c r="AE7" s="275"/>
      <c r="AF7" s="275">
        <v>0</v>
      </c>
      <c r="AG7" s="275">
        <v>0</v>
      </c>
      <c r="AH7" s="275">
        <v>0</v>
      </c>
      <c r="AI7" s="275">
        <v>0</v>
      </c>
      <c r="AJ7" s="275">
        <v>0</v>
      </c>
      <c r="AK7" s="275">
        <v>0</v>
      </c>
      <c r="AL7" s="275">
        <v>0</v>
      </c>
      <c r="AM7" s="275">
        <v>0</v>
      </c>
      <c r="AN7" s="275">
        <v>0</v>
      </c>
      <c r="AO7" s="275">
        <v>0</v>
      </c>
      <c r="AP7" s="275">
        <v>0</v>
      </c>
      <c r="AQ7" s="275">
        <v>0</v>
      </c>
      <c r="AR7" s="275">
        <v>0</v>
      </c>
      <c r="AS7" s="275">
        <v>0</v>
      </c>
      <c r="AT7" s="275">
        <v>0</v>
      </c>
      <c r="AU7" s="275">
        <v>2</v>
      </c>
      <c r="AV7" s="275">
        <v>0</v>
      </c>
      <c r="AW7" s="275">
        <v>0</v>
      </c>
      <c r="AX7" s="275">
        <v>0</v>
      </c>
      <c r="AY7" s="275">
        <v>0</v>
      </c>
      <c r="AZ7" s="275">
        <v>0</v>
      </c>
      <c r="BA7" s="275">
        <v>0</v>
      </c>
      <c r="BB7" s="275">
        <v>0</v>
      </c>
      <c r="BC7" s="275">
        <v>0</v>
      </c>
      <c r="BD7" s="275">
        <v>0</v>
      </c>
      <c r="BE7" s="275">
        <v>0</v>
      </c>
      <c r="BF7" s="275">
        <v>0</v>
      </c>
      <c r="BG7" s="275">
        <v>0</v>
      </c>
      <c r="BH7" s="275">
        <v>0</v>
      </c>
      <c r="BI7" s="275">
        <v>0</v>
      </c>
      <c r="BJ7" s="275">
        <v>0</v>
      </c>
      <c r="BK7" s="275">
        <v>0</v>
      </c>
      <c r="BL7" s="275">
        <v>1</v>
      </c>
      <c r="BM7" s="275">
        <v>0</v>
      </c>
      <c r="BN7" s="275">
        <v>1</v>
      </c>
      <c r="BO7" s="275">
        <v>0</v>
      </c>
      <c r="BP7" s="275">
        <v>0</v>
      </c>
      <c r="BQ7" s="275">
        <v>0</v>
      </c>
      <c r="BR7" s="275">
        <v>0</v>
      </c>
      <c r="BS7" s="275">
        <v>0</v>
      </c>
      <c r="BT7" s="275">
        <v>0</v>
      </c>
      <c r="BU7" s="275">
        <v>0</v>
      </c>
      <c r="BV7" s="275">
        <v>1</v>
      </c>
      <c r="BW7" s="275">
        <v>3</v>
      </c>
      <c r="BX7" s="275">
        <v>3</v>
      </c>
      <c r="BY7" s="275">
        <v>1</v>
      </c>
      <c r="BZ7" s="275">
        <v>3</v>
      </c>
      <c r="CA7" s="275">
        <v>2</v>
      </c>
      <c r="CB7" s="275">
        <v>3</v>
      </c>
      <c r="CC7" s="275">
        <v>3</v>
      </c>
      <c r="CD7" s="275">
        <v>2</v>
      </c>
      <c r="CE7" s="275">
        <v>0</v>
      </c>
      <c r="CF7" s="275">
        <v>2</v>
      </c>
      <c r="CG7" s="275">
        <v>2</v>
      </c>
      <c r="CH7" s="275">
        <v>2</v>
      </c>
      <c r="CI7" s="275">
        <v>3</v>
      </c>
      <c r="CJ7" s="275">
        <v>0</v>
      </c>
      <c r="CK7" s="275">
        <v>2</v>
      </c>
      <c r="CL7" s="275">
        <v>0</v>
      </c>
      <c r="CM7" s="275">
        <v>1</v>
      </c>
      <c r="CN7" s="275">
        <v>0</v>
      </c>
      <c r="CO7" s="275">
        <v>0</v>
      </c>
      <c r="CP7" s="275">
        <v>1</v>
      </c>
      <c r="CQ7" s="275">
        <v>1</v>
      </c>
      <c r="CR7" s="275"/>
      <c r="CS7" s="275"/>
      <c r="CT7" s="275"/>
      <c r="CU7" s="275"/>
      <c r="CV7" s="275"/>
      <c r="CW7" s="275"/>
      <c r="CX7" s="275"/>
      <c r="CY7" s="275"/>
      <c r="CZ7" s="275"/>
      <c r="DA7" s="275"/>
      <c r="DB7" s="275"/>
      <c r="DC7" s="275"/>
      <c r="DD7" s="275"/>
      <c r="DE7" s="275"/>
      <c r="DF7" s="275"/>
      <c r="DG7" s="275"/>
      <c r="DH7" s="275"/>
      <c r="DI7" s="275"/>
    </row>
    <row r="8" spans="1:113" ht="15.75" customHeight="1">
      <c r="A8" s="275" t="s">
        <v>379</v>
      </c>
      <c r="B8" s="275">
        <v>4</v>
      </c>
      <c r="C8" s="275" t="s">
        <v>380</v>
      </c>
      <c r="D8" s="275" t="s">
        <v>393</v>
      </c>
      <c r="E8" s="275" t="s">
        <v>394</v>
      </c>
      <c r="F8" s="275"/>
      <c r="G8" s="275" t="s">
        <v>271</v>
      </c>
      <c r="H8" s="275" t="s">
        <v>395</v>
      </c>
      <c r="I8" s="10"/>
      <c r="J8" s="275"/>
      <c r="K8" s="275"/>
      <c r="L8" s="275"/>
      <c r="M8" s="275"/>
      <c r="N8" s="275"/>
      <c r="O8" s="275"/>
      <c r="P8" s="275"/>
      <c r="Q8" s="275"/>
      <c r="R8" s="275"/>
      <c r="S8" s="275"/>
      <c r="T8" s="275"/>
      <c r="U8" s="275"/>
      <c r="V8" s="275"/>
      <c r="W8" s="275"/>
      <c r="X8" s="275"/>
      <c r="Y8" s="275"/>
      <c r="Z8" s="275"/>
      <c r="AA8" s="275"/>
      <c r="AB8" s="275"/>
      <c r="AC8" s="275"/>
      <c r="AD8" s="275"/>
      <c r="AE8" s="275"/>
      <c r="AF8" s="275">
        <v>0</v>
      </c>
      <c r="AG8" s="275">
        <v>0</v>
      </c>
      <c r="AH8" s="275">
        <v>0</v>
      </c>
      <c r="AI8" s="275">
        <v>0</v>
      </c>
      <c r="AJ8" s="275">
        <v>0</v>
      </c>
      <c r="AK8" s="275">
        <v>0</v>
      </c>
      <c r="AL8" s="275">
        <v>0</v>
      </c>
      <c r="AM8" s="275">
        <v>0</v>
      </c>
      <c r="AN8" s="275">
        <v>0</v>
      </c>
      <c r="AO8" s="275">
        <v>0</v>
      </c>
      <c r="AP8" s="275">
        <v>0</v>
      </c>
      <c r="AQ8" s="275">
        <v>0</v>
      </c>
      <c r="AR8" s="275">
        <v>0</v>
      </c>
      <c r="AS8" s="275">
        <v>0</v>
      </c>
      <c r="AT8" s="275">
        <v>0</v>
      </c>
      <c r="AU8" s="275">
        <v>2</v>
      </c>
      <c r="AV8" s="275">
        <v>0</v>
      </c>
      <c r="AW8" s="275">
        <v>0</v>
      </c>
      <c r="AX8" s="275">
        <v>0</v>
      </c>
      <c r="AY8" s="275">
        <v>0</v>
      </c>
      <c r="AZ8" s="275">
        <v>0</v>
      </c>
      <c r="BA8" s="275">
        <v>0</v>
      </c>
      <c r="BB8" s="275">
        <v>0</v>
      </c>
      <c r="BC8" s="275">
        <v>0</v>
      </c>
      <c r="BD8" s="275">
        <v>0</v>
      </c>
      <c r="BE8" s="275">
        <v>0</v>
      </c>
      <c r="BF8" s="275">
        <v>0</v>
      </c>
      <c r="BG8" s="275">
        <v>0</v>
      </c>
      <c r="BH8" s="275">
        <v>0</v>
      </c>
      <c r="BI8" s="275">
        <v>0</v>
      </c>
      <c r="BJ8" s="275">
        <v>0</v>
      </c>
      <c r="BK8" s="275">
        <v>0</v>
      </c>
      <c r="BL8" s="275">
        <v>0</v>
      </c>
      <c r="BM8" s="275">
        <v>0</v>
      </c>
      <c r="BN8" s="275">
        <v>1</v>
      </c>
      <c r="BO8" s="275">
        <v>0</v>
      </c>
      <c r="BP8" s="275">
        <v>0</v>
      </c>
      <c r="BQ8" s="275">
        <v>1</v>
      </c>
      <c r="BR8" s="275">
        <v>2</v>
      </c>
      <c r="BS8" s="275">
        <v>4</v>
      </c>
      <c r="BT8" s="275">
        <v>6</v>
      </c>
      <c r="BU8" s="275">
        <v>5</v>
      </c>
      <c r="BV8" s="275">
        <v>1</v>
      </c>
      <c r="BW8" s="275">
        <v>5</v>
      </c>
      <c r="BX8" s="275">
        <v>1</v>
      </c>
      <c r="BY8" s="275">
        <v>11</v>
      </c>
      <c r="BZ8" s="275">
        <v>8</v>
      </c>
      <c r="CA8" s="275">
        <v>14</v>
      </c>
      <c r="CB8" s="275">
        <v>13</v>
      </c>
      <c r="CC8" s="275">
        <v>16</v>
      </c>
      <c r="CD8" s="275"/>
      <c r="CE8" s="275"/>
      <c r="CF8" s="275">
        <v>8</v>
      </c>
      <c r="CG8" s="275">
        <v>4</v>
      </c>
      <c r="CH8" s="275">
        <v>5</v>
      </c>
      <c r="CI8" s="275">
        <v>2</v>
      </c>
      <c r="CJ8" s="275">
        <v>3</v>
      </c>
      <c r="CK8" s="275">
        <v>1</v>
      </c>
      <c r="CL8" s="275">
        <v>7</v>
      </c>
      <c r="CM8" s="275">
        <v>1</v>
      </c>
      <c r="CN8" s="275">
        <v>4</v>
      </c>
      <c r="CO8" s="275">
        <v>2</v>
      </c>
      <c r="CP8" s="275">
        <v>5</v>
      </c>
      <c r="CQ8" s="275">
        <v>6</v>
      </c>
      <c r="CR8" s="275"/>
      <c r="CS8" s="275"/>
      <c r="CT8" s="275">
        <v>20</v>
      </c>
      <c r="CU8" s="275">
        <v>17</v>
      </c>
      <c r="CV8" s="275"/>
      <c r="CW8" s="275"/>
      <c r="CX8" s="275">
        <v>87</v>
      </c>
      <c r="CY8" s="275">
        <v>29</v>
      </c>
      <c r="CZ8" s="275"/>
      <c r="DA8" s="275"/>
      <c r="DB8" s="275"/>
      <c r="DC8" s="275"/>
      <c r="DD8" s="275"/>
      <c r="DE8" s="275"/>
      <c r="DF8" s="275"/>
      <c r="DG8" s="275"/>
      <c r="DH8" s="275"/>
      <c r="DI8" s="275"/>
    </row>
    <row r="9" spans="1:113" ht="15.75" customHeight="1">
      <c r="A9" s="275" t="s">
        <v>379</v>
      </c>
      <c r="B9" s="275">
        <v>5</v>
      </c>
      <c r="C9" s="275" t="s">
        <v>380</v>
      </c>
      <c r="D9" s="275" t="s">
        <v>401</v>
      </c>
      <c r="E9" s="275" t="s">
        <v>402</v>
      </c>
      <c r="F9" s="275"/>
      <c r="G9" s="275" t="s">
        <v>63</v>
      </c>
      <c r="H9" s="275" t="s">
        <v>404</v>
      </c>
      <c r="I9" s="10"/>
      <c r="J9" s="275"/>
      <c r="K9" s="275"/>
      <c r="L9" s="275"/>
      <c r="M9" s="275"/>
      <c r="N9" s="275"/>
      <c r="O9" s="275"/>
      <c r="P9" s="275"/>
      <c r="Q9" s="275"/>
      <c r="R9" s="275"/>
      <c r="S9" s="275"/>
      <c r="T9" s="275"/>
      <c r="U9" s="275"/>
      <c r="V9" s="275"/>
      <c r="W9" s="275"/>
      <c r="X9" s="275"/>
      <c r="Y9" s="275"/>
      <c r="Z9" s="275"/>
      <c r="AA9" s="275"/>
      <c r="AB9" s="275"/>
      <c r="AC9" s="275"/>
      <c r="AD9" s="275"/>
      <c r="AE9" s="275"/>
      <c r="AF9" s="275">
        <v>0</v>
      </c>
      <c r="AG9" s="275">
        <v>0</v>
      </c>
      <c r="AH9" s="275">
        <v>0</v>
      </c>
      <c r="AI9" s="275">
        <v>1</v>
      </c>
      <c r="AJ9" s="275">
        <v>0</v>
      </c>
      <c r="AK9" s="275">
        <v>0</v>
      </c>
      <c r="AL9" s="275">
        <v>0</v>
      </c>
      <c r="AM9" s="275">
        <v>0</v>
      </c>
      <c r="AN9" s="275">
        <v>0</v>
      </c>
      <c r="AO9" s="275">
        <v>0</v>
      </c>
      <c r="AP9" s="275">
        <v>0</v>
      </c>
      <c r="AQ9" s="275">
        <v>0</v>
      </c>
      <c r="AR9" s="275">
        <v>0</v>
      </c>
      <c r="AS9" s="275">
        <v>0</v>
      </c>
      <c r="AT9" s="275">
        <v>0</v>
      </c>
      <c r="AU9" s="275">
        <v>1</v>
      </c>
      <c r="AV9" s="275">
        <v>0</v>
      </c>
      <c r="AW9" s="275">
        <v>0</v>
      </c>
      <c r="AX9" s="275">
        <v>0</v>
      </c>
      <c r="AY9" s="275">
        <v>0</v>
      </c>
      <c r="AZ9" s="275">
        <v>0</v>
      </c>
      <c r="BA9" s="275">
        <v>0</v>
      </c>
      <c r="BB9" s="275">
        <v>0</v>
      </c>
      <c r="BC9" s="275">
        <v>0</v>
      </c>
      <c r="BD9" s="275">
        <v>0</v>
      </c>
      <c r="BE9" s="275">
        <v>0</v>
      </c>
      <c r="BF9" s="275">
        <v>0</v>
      </c>
      <c r="BG9" s="275">
        <v>0</v>
      </c>
      <c r="BH9" s="275">
        <v>0</v>
      </c>
      <c r="BI9" s="275">
        <v>0</v>
      </c>
      <c r="BJ9" s="275">
        <v>0</v>
      </c>
      <c r="BK9" s="275">
        <v>0</v>
      </c>
      <c r="BL9" s="275">
        <v>0</v>
      </c>
      <c r="BM9" s="275">
        <v>0</v>
      </c>
      <c r="BN9" s="275">
        <v>0</v>
      </c>
      <c r="BO9" s="275">
        <v>0</v>
      </c>
      <c r="BP9" s="275">
        <v>0</v>
      </c>
      <c r="BQ9" s="275">
        <v>0</v>
      </c>
      <c r="BR9" s="275">
        <v>0</v>
      </c>
      <c r="BS9" s="275">
        <v>0</v>
      </c>
      <c r="BT9" s="275">
        <v>0</v>
      </c>
      <c r="BU9" s="275">
        <v>0</v>
      </c>
      <c r="BV9" s="275">
        <v>0</v>
      </c>
      <c r="BW9" s="275">
        <v>0</v>
      </c>
      <c r="BX9" s="275">
        <v>0</v>
      </c>
      <c r="BY9" s="275">
        <v>0</v>
      </c>
      <c r="BZ9" s="275">
        <v>0</v>
      </c>
      <c r="CA9" s="275">
        <v>0</v>
      </c>
      <c r="CB9" s="275">
        <v>0</v>
      </c>
      <c r="CC9" s="275">
        <v>1</v>
      </c>
      <c r="CD9" s="275">
        <v>0</v>
      </c>
      <c r="CE9" s="275">
        <v>2</v>
      </c>
      <c r="CF9" s="275">
        <v>2</v>
      </c>
      <c r="CG9" s="275">
        <v>3</v>
      </c>
      <c r="CH9" s="275">
        <v>0</v>
      </c>
      <c r="CI9" s="275">
        <v>0</v>
      </c>
      <c r="CJ9" s="275">
        <v>1</v>
      </c>
      <c r="CK9" s="275">
        <v>0</v>
      </c>
      <c r="CL9" s="275">
        <v>0</v>
      </c>
      <c r="CM9" s="275">
        <v>0</v>
      </c>
      <c r="CN9" s="275">
        <v>0</v>
      </c>
      <c r="CO9" s="275">
        <v>0</v>
      </c>
      <c r="CP9" s="275">
        <v>0</v>
      </c>
      <c r="CQ9" s="275">
        <v>0</v>
      </c>
      <c r="CR9" s="275"/>
      <c r="CS9" s="275"/>
      <c r="CT9" s="275">
        <v>6</v>
      </c>
      <c r="CU9" s="275">
        <v>4</v>
      </c>
      <c r="CV9" s="275"/>
      <c r="CW9" s="275"/>
      <c r="CX9" s="275">
        <v>7</v>
      </c>
      <c r="CY9" s="275">
        <v>4</v>
      </c>
      <c r="CZ9" s="275"/>
      <c r="DA9" s="275"/>
      <c r="DB9" s="275"/>
      <c r="DC9" s="275"/>
      <c r="DD9" s="275"/>
      <c r="DE9" s="275"/>
      <c r="DF9" s="275"/>
      <c r="DG9" s="275"/>
      <c r="DH9" s="275"/>
      <c r="DI9" s="275"/>
    </row>
    <row r="10" spans="1:113" ht="15.75" customHeight="1">
      <c r="A10" s="275" t="s">
        <v>379</v>
      </c>
      <c r="B10" s="275">
        <v>6</v>
      </c>
      <c r="C10" s="275" t="s">
        <v>406</v>
      </c>
      <c r="D10" s="275" t="s">
        <v>401</v>
      </c>
      <c r="E10" s="275" t="s">
        <v>402</v>
      </c>
      <c r="F10" s="275"/>
      <c r="G10" s="275" t="s">
        <v>85</v>
      </c>
      <c r="H10" s="275" t="s">
        <v>408</v>
      </c>
      <c r="I10" s="10"/>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v>0</v>
      </c>
      <c r="AG10" s="275">
        <v>0</v>
      </c>
      <c r="AH10" s="275">
        <v>0</v>
      </c>
      <c r="AI10" s="275">
        <v>2</v>
      </c>
      <c r="AJ10" s="275">
        <v>0</v>
      </c>
      <c r="AK10" s="275">
        <v>0</v>
      </c>
      <c r="AL10" s="275">
        <v>0</v>
      </c>
      <c r="AM10" s="275">
        <v>0</v>
      </c>
      <c r="AN10" s="275">
        <v>0</v>
      </c>
      <c r="AO10" s="275">
        <v>0</v>
      </c>
      <c r="AP10" s="275">
        <v>0</v>
      </c>
      <c r="AQ10" s="275">
        <v>0</v>
      </c>
      <c r="AR10" s="275">
        <v>0</v>
      </c>
      <c r="AS10" s="275">
        <v>0</v>
      </c>
      <c r="AT10" s="275">
        <v>0</v>
      </c>
      <c r="AU10" s="275">
        <v>0</v>
      </c>
      <c r="AV10" s="275">
        <v>0</v>
      </c>
      <c r="AW10" s="275">
        <v>0</v>
      </c>
      <c r="AX10" s="275">
        <v>0</v>
      </c>
      <c r="AY10" s="275">
        <v>0</v>
      </c>
      <c r="AZ10" s="275">
        <v>0</v>
      </c>
      <c r="BA10" s="275">
        <v>0</v>
      </c>
      <c r="BB10" s="275">
        <v>0</v>
      </c>
      <c r="BC10" s="275">
        <v>0</v>
      </c>
      <c r="BD10" s="275">
        <v>0</v>
      </c>
      <c r="BE10" s="275">
        <v>0</v>
      </c>
      <c r="BF10" s="275">
        <v>0</v>
      </c>
      <c r="BG10" s="275">
        <v>0</v>
      </c>
      <c r="BH10" s="275">
        <v>0</v>
      </c>
      <c r="BI10" s="275">
        <v>0</v>
      </c>
      <c r="BJ10" s="275">
        <v>0</v>
      </c>
      <c r="BK10" s="275">
        <v>0</v>
      </c>
      <c r="BL10" s="275">
        <v>0</v>
      </c>
      <c r="BM10" s="275">
        <v>0</v>
      </c>
      <c r="BN10" s="275">
        <v>0</v>
      </c>
      <c r="BO10" s="275">
        <v>1</v>
      </c>
      <c r="BP10" s="275">
        <v>0</v>
      </c>
      <c r="BQ10" s="275">
        <v>0</v>
      </c>
      <c r="BR10" s="275">
        <v>0</v>
      </c>
      <c r="BS10" s="275">
        <v>2</v>
      </c>
      <c r="BT10" s="275">
        <v>2</v>
      </c>
      <c r="BU10" s="275">
        <v>1</v>
      </c>
      <c r="BV10" s="275">
        <v>2</v>
      </c>
      <c r="BW10" s="275">
        <v>3</v>
      </c>
      <c r="BX10" s="275">
        <v>6</v>
      </c>
      <c r="BY10" s="275">
        <v>3</v>
      </c>
      <c r="BZ10" s="275">
        <v>1</v>
      </c>
      <c r="CA10" s="275">
        <v>2</v>
      </c>
      <c r="CB10" s="275">
        <v>8</v>
      </c>
      <c r="CC10" s="275">
        <v>9</v>
      </c>
      <c r="CD10" s="275">
        <v>9</v>
      </c>
      <c r="CE10" s="275">
        <v>16</v>
      </c>
      <c r="CF10" s="275">
        <v>11</v>
      </c>
      <c r="CG10" s="275">
        <v>7</v>
      </c>
      <c r="CH10" s="275">
        <v>0</v>
      </c>
      <c r="CI10" s="275">
        <v>2</v>
      </c>
      <c r="CJ10" s="275">
        <v>0</v>
      </c>
      <c r="CK10" s="275">
        <v>0</v>
      </c>
      <c r="CL10" s="275">
        <v>6</v>
      </c>
      <c r="CM10" s="275">
        <v>2</v>
      </c>
      <c r="CN10" s="275">
        <v>0</v>
      </c>
      <c r="CO10" s="275">
        <v>0</v>
      </c>
      <c r="CP10" s="275">
        <v>6</v>
      </c>
      <c r="CQ10" s="275">
        <v>7</v>
      </c>
      <c r="CR10" s="275"/>
      <c r="CS10" s="275"/>
      <c r="CT10" s="275">
        <v>14</v>
      </c>
      <c r="CU10" s="275">
        <v>6</v>
      </c>
      <c r="CV10" s="275"/>
      <c r="CW10" s="275"/>
      <c r="CX10" s="275">
        <v>5</v>
      </c>
      <c r="CY10" s="275">
        <v>3</v>
      </c>
      <c r="CZ10" s="275"/>
      <c r="DA10" s="275"/>
      <c r="DB10" s="275"/>
      <c r="DC10" s="275"/>
      <c r="DD10" s="275"/>
      <c r="DE10" s="275"/>
      <c r="DF10" s="275"/>
      <c r="DG10" s="275"/>
      <c r="DH10" s="275"/>
      <c r="DI10" s="275"/>
    </row>
    <row r="11" spans="1:113" s="106" customFormat="1" ht="15.75" customHeight="1">
      <c r="A11" s="275" t="s">
        <v>379</v>
      </c>
      <c r="B11" s="275" t="s">
        <v>738</v>
      </c>
      <c r="C11" s="275"/>
      <c r="D11" s="275"/>
      <c r="E11" s="275" t="s">
        <v>996</v>
      </c>
      <c r="F11" s="275"/>
      <c r="G11" s="275"/>
      <c r="H11" s="275" t="s">
        <v>740</v>
      </c>
      <c r="I11" s="107"/>
      <c r="J11" s="275"/>
      <c r="K11" s="275"/>
      <c r="L11" s="275"/>
      <c r="M11" s="275"/>
      <c r="N11" s="275"/>
      <c r="O11" s="275"/>
      <c r="P11" s="275"/>
      <c r="Q11" s="275"/>
      <c r="R11" s="275"/>
      <c r="S11" s="275"/>
      <c r="T11" s="275"/>
      <c r="U11" s="275"/>
      <c r="V11" s="275"/>
      <c r="W11" s="275"/>
      <c r="X11" s="275"/>
      <c r="Y11" s="275"/>
      <c r="Z11" s="275"/>
      <c r="AA11" s="275"/>
      <c r="AB11" s="275">
        <v>0</v>
      </c>
      <c r="AC11" s="275">
        <v>0</v>
      </c>
      <c r="AD11" s="275">
        <v>0</v>
      </c>
      <c r="AE11" s="275">
        <v>0</v>
      </c>
      <c r="AF11" s="275">
        <v>0</v>
      </c>
      <c r="AG11" s="275">
        <v>0</v>
      </c>
      <c r="AH11" s="275">
        <v>0</v>
      </c>
      <c r="AI11" s="275">
        <v>0</v>
      </c>
      <c r="AJ11" s="275">
        <v>0</v>
      </c>
      <c r="AK11" s="275">
        <v>0</v>
      </c>
      <c r="AL11" s="275">
        <v>0</v>
      </c>
      <c r="AM11" s="275">
        <v>0</v>
      </c>
      <c r="AN11" s="275">
        <v>0</v>
      </c>
      <c r="AO11" s="275">
        <v>0</v>
      </c>
      <c r="AP11" s="275">
        <v>0</v>
      </c>
      <c r="AQ11" s="275">
        <v>0</v>
      </c>
      <c r="AR11" s="275">
        <v>0</v>
      </c>
      <c r="AS11" s="275">
        <v>0</v>
      </c>
      <c r="AT11" s="275">
        <v>0</v>
      </c>
      <c r="AU11" s="275">
        <v>0</v>
      </c>
      <c r="AV11" s="275">
        <v>0</v>
      </c>
      <c r="AW11" s="275">
        <v>0</v>
      </c>
      <c r="AX11" s="275">
        <v>0</v>
      </c>
      <c r="AY11" s="275">
        <v>0</v>
      </c>
      <c r="AZ11" s="275">
        <v>0</v>
      </c>
      <c r="BA11" s="275">
        <v>0</v>
      </c>
      <c r="BB11" s="275">
        <v>0</v>
      </c>
      <c r="BC11" s="275">
        <v>0</v>
      </c>
      <c r="BD11" s="275">
        <v>0</v>
      </c>
      <c r="BE11" s="275">
        <v>0</v>
      </c>
      <c r="BF11" s="275">
        <v>0</v>
      </c>
      <c r="BG11" s="275">
        <v>0</v>
      </c>
      <c r="BH11" s="275">
        <v>0</v>
      </c>
      <c r="BI11" s="275">
        <v>0</v>
      </c>
      <c r="BJ11" s="275">
        <v>0</v>
      </c>
      <c r="BK11" s="275">
        <v>0</v>
      </c>
      <c r="BL11" s="275">
        <v>0</v>
      </c>
      <c r="BM11" s="275">
        <v>0</v>
      </c>
      <c r="BN11" s="275">
        <v>5</v>
      </c>
      <c r="BO11" s="275">
        <v>0</v>
      </c>
      <c r="BP11" s="275">
        <v>2</v>
      </c>
      <c r="BQ11" s="275">
        <v>3</v>
      </c>
      <c r="BR11" s="275">
        <v>9</v>
      </c>
      <c r="BS11" s="275">
        <v>3</v>
      </c>
      <c r="BT11" s="275">
        <v>8</v>
      </c>
      <c r="BU11" s="275">
        <v>6</v>
      </c>
      <c r="BV11" s="275">
        <v>6</v>
      </c>
      <c r="BW11" s="275">
        <v>11</v>
      </c>
      <c r="BX11" s="275">
        <v>32</v>
      </c>
      <c r="BY11" s="275">
        <v>35</v>
      </c>
      <c r="BZ11" s="275">
        <v>55</v>
      </c>
      <c r="CA11" s="275">
        <v>71</v>
      </c>
      <c r="CB11" s="275">
        <v>58</v>
      </c>
      <c r="CC11" s="275">
        <v>73</v>
      </c>
      <c r="CD11" s="275">
        <v>60</v>
      </c>
      <c r="CE11" s="275">
        <v>73</v>
      </c>
      <c r="CF11" s="275">
        <v>85</v>
      </c>
      <c r="CG11" s="275">
        <v>119</v>
      </c>
      <c r="CH11" s="275">
        <v>74</v>
      </c>
      <c r="CI11" s="275">
        <v>61</v>
      </c>
      <c r="CJ11" s="275">
        <v>36</v>
      </c>
      <c r="CK11" s="275">
        <v>41</v>
      </c>
      <c r="CL11" s="275">
        <v>18</v>
      </c>
      <c r="CM11" s="275">
        <v>21</v>
      </c>
      <c r="CN11" s="275">
        <v>97</v>
      </c>
      <c r="CO11" s="275">
        <v>51</v>
      </c>
      <c r="CP11" s="275">
        <v>1</v>
      </c>
      <c r="CQ11" s="275">
        <v>1</v>
      </c>
      <c r="CR11" s="275"/>
      <c r="CS11" s="275"/>
      <c r="CT11" s="275"/>
      <c r="CU11" s="275"/>
      <c r="CV11" s="275"/>
      <c r="CW11" s="275"/>
      <c r="CX11" s="275"/>
      <c r="CY11" s="275"/>
      <c r="CZ11" s="275"/>
      <c r="DA11" s="275"/>
      <c r="DB11" s="275"/>
      <c r="DC11" s="275"/>
      <c r="DD11" s="275"/>
      <c r="DE11" s="275"/>
      <c r="DF11" s="275"/>
      <c r="DG11" s="275"/>
      <c r="DH11" s="275"/>
      <c r="DI11" s="275"/>
    </row>
    <row r="12" spans="1:113" s="106" customFormat="1" ht="15.75" customHeight="1">
      <c r="A12" s="275" t="s">
        <v>379</v>
      </c>
      <c r="B12" s="275"/>
      <c r="C12" s="275"/>
      <c r="D12" s="275"/>
      <c r="E12" s="275" t="s">
        <v>996</v>
      </c>
      <c r="F12" s="275"/>
      <c r="G12" s="275" t="s">
        <v>91</v>
      </c>
      <c r="H12" s="275"/>
      <c r="I12" s="107"/>
      <c r="J12" s="275"/>
      <c r="K12" s="275"/>
      <c r="L12" s="275"/>
      <c r="M12" s="275"/>
      <c r="N12" s="275"/>
      <c r="O12" s="275"/>
      <c r="P12" s="275"/>
      <c r="Q12" s="275"/>
      <c r="R12" s="275"/>
      <c r="S12" s="275"/>
      <c r="T12" s="275"/>
      <c r="U12" s="275"/>
      <c r="V12" s="275"/>
      <c r="W12" s="275"/>
      <c r="X12" s="275"/>
      <c r="Y12" s="275"/>
      <c r="Z12" s="275"/>
      <c r="AA12" s="275"/>
      <c r="AB12" s="275">
        <v>0</v>
      </c>
      <c r="AC12" s="275">
        <v>0</v>
      </c>
      <c r="AD12" s="275">
        <v>0</v>
      </c>
      <c r="AE12" s="275">
        <v>0</v>
      </c>
      <c r="AF12" s="275">
        <v>0</v>
      </c>
      <c r="AG12" s="275">
        <v>0</v>
      </c>
      <c r="AH12" s="275">
        <v>0</v>
      </c>
      <c r="AI12" s="275">
        <v>0</v>
      </c>
      <c r="AJ12" s="275">
        <v>0</v>
      </c>
      <c r="AK12" s="275">
        <v>0</v>
      </c>
      <c r="AL12" s="275">
        <v>0</v>
      </c>
      <c r="AM12" s="275">
        <v>0</v>
      </c>
      <c r="AN12" s="275">
        <v>0</v>
      </c>
      <c r="AO12" s="275">
        <v>0</v>
      </c>
      <c r="AP12" s="275">
        <v>0</v>
      </c>
      <c r="AQ12" s="275">
        <v>0</v>
      </c>
      <c r="AR12" s="275">
        <v>0</v>
      </c>
      <c r="AS12" s="275">
        <v>0</v>
      </c>
      <c r="AT12" s="275">
        <v>0</v>
      </c>
      <c r="AU12" s="275">
        <v>0</v>
      </c>
      <c r="AV12" s="275">
        <v>0</v>
      </c>
      <c r="AW12" s="275">
        <v>0</v>
      </c>
      <c r="AX12" s="275">
        <v>0</v>
      </c>
      <c r="AY12" s="275">
        <v>0</v>
      </c>
      <c r="AZ12" s="275">
        <v>0</v>
      </c>
      <c r="BA12" s="275">
        <v>0</v>
      </c>
      <c r="BB12" s="275">
        <v>0</v>
      </c>
      <c r="BC12" s="275">
        <v>0</v>
      </c>
      <c r="BD12" s="275">
        <v>0</v>
      </c>
      <c r="BE12" s="275">
        <v>0</v>
      </c>
      <c r="BF12" s="275">
        <v>0</v>
      </c>
      <c r="BG12" s="275">
        <v>0</v>
      </c>
      <c r="BH12" s="275">
        <v>0</v>
      </c>
      <c r="BI12" s="275">
        <v>0</v>
      </c>
      <c r="BJ12" s="275">
        <v>0</v>
      </c>
      <c r="BK12" s="275">
        <v>0</v>
      </c>
      <c r="BL12" s="275">
        <v>0</v>
      </c>
      <c r="BM12" s="275">
        <v>0</v>
      </c>
      <c r="BN12" s="275">
        <v>1</v>
      </c>
      <c r="BO12" s="275">
        <v>1</v>
      </c>
      <c r="BP12" s="275">
        <v>1</v>
      </c>
      <c r="BQ12" s="275">
        <v>0</v>
      </c>
      <c r="BR12" s="275">
        <v>3</v>
      </c>
      <c r="BS12" s="275">
        <v>1</v>
      </c>
      <c r="BT12" s="275">
        <v>3</v>
      </c>
      <c r="BU12" s="275">
        <v>1</v>
      </c>
      <c r="BV12" s="275">
        <v>4</v>
      </c>
      <c r="BW12" s="275">
        <v>1</v>
      </c>
      <c r="BX12" s="275">
        <v>3</v>
      </c>
      <c r="BY12" s="275">
        <v>9</v>
      </c>
      <c r="BZ12" s="275">
        <v>4</v>
      </c>
      <c r="CA12" s="275">
        <v>5</v>
      </c>
      <c r="CB12" s="275">
        <v>6</v>
      </c>
      <c r="CC12" s="275">
        <v>7</v>
      </c>
      <c r="CD12" s="275">
        <v>6</v>
      </c>
      <c r="CE12" s="275">
        <v>21</v>
      </c>
      <c r="CF12" s="275">
        <v>18</v>
      </c>
      <c r="CG12" s="275">
        <v>47</v>
      </c>
      <c r="CH12" s="275">
        <v>21</v>
      </c>
      <c r="CI12" s="275">
        <v>37</v>
      </c>
      <c r="CJ12" s="275">
        <v>9</v>
      </c>
      <c r="CK12" s="275">
        <v>14</v>
      </c>
      <c r="CL12" s="275">
        <v>13</v>
      </c>
      <c r="CM12" s="275">
        <v>5</v>
      </c>
      <c r="CN12" s="275">
        <v>23</v>
      </c>
      <c r="CO12" s="275">
        <v>21</v>
      </c>
      <c r="CP12" s="275">
        <v>2</v>
      </c>
      <c r="CQ12" s="275">
        <v>0</v>
      </c>
      <c r="CR12" s="275">
        <v>31</v>
      </c>
      <c r="CS12" s="275">
        <v>30</v>
      </c>
      <c r="CT12" s="275">
        <v>57</v>
      </c>
      <c r="CU12" s="275">
        <v>52</v>
      </c>
      <c r="CV12" s="275">
        <v>175</v>
      </c>
      <c r="CW12" s="275">
        <v>181</v>
      </c>
      <c r="CX12" s="275">
        <v>157</v>
      </c>
      <c r="CY12" s="275">
        <v>161</v>
      </c>
      <c r="CZ12" s="275">
        <v>85</v>
      </c>
      <c r="DA12" s="275">
        <v>74</v>
      </c>
      <c r="DB12" s="275">
        <v>0</v>
      </c>
      <c r="DC12" s="275">
        <v>0</v>
      </c>
      <c r="DD12" s="275">
        <v>4</v>
      </c>
      <c r="DE12" s="275">
        <v>3</v>
      </c>
      <c r="DF12" s="275">
        <v>64</v>
      </c>
      <c r="DG12" s="275">
        <v>51</v>
      </c>
      <c r="DH12" s="275"/>
      <c r="DI12" s="275"/>
    </row>
    <row r="13" spans="1:113" s="150" customFormat="1" ht="15.75" customHeight="1">
      <c r="A13" s="275" t="s">
        <v>379</v>
      </c>
      <c r="B13" s="275" t="s">
        <v>914</v>
      </c>
      <c r="C13" s="275"/>
      <c r="D13" s="275"/>
      <c r="E13" s="275" t="s">
        <v>996</v>
      </c>
      <c r="F13" s="275"/>
      <c r="G13" s="275"/>
      <c r="H13" s="275" t="s">
        <v>915</v>
      </c>
      <c r="I13" s="151"/>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v>7</v>
      </c>
      <c r="BU13" s="275">
        <v>10</v>
      </c>
      <c r="BV13" s="275">
        <v>22</v>
      </c>
      <c r="BW13" s="275">
        <v>17</v>
      </c>
      <c r="BX13" s="275">
        <v>38</v>
      </c>
      <c r="BY13" s="275">
        <v>34</v>
      </c>
      <c r="BZ13" s="275">
        <v>85</v>
      </c>
      <c r="CA13" s="275">
        <v>81</v>
      </c>
      <c r="CB13" s="275">
        <v>51</v>
      </c>
      <c r="CC13" s="275">
        <v>41</v>
      </c>
      <c r="CD13" s="275">
        <v>20</v>
      </c>
      <c r="CE13" s="275">
        <v>8</v>
      </c>
      <c r="CF13" s="275">
        <v>23</v>
      </c>
      <c r="CG13" s="275">
        <v>17</v>
      </c>
      <c r="CH13" s="275">
        <v>18</v>
      </c>
      <c r="CI13" s="275">
        <v>12</v>
      </c>
      <c r="CJ13" s="275">
        <v>12</v>
      </c>
      <c r="CK13" s="275">
        <v>9</v>
      </c>
      <c r="CL13" s="275">
        <v>0</v>
      </c>
      <c r="CM13" s="275">
        <v>7</v>
      </c>
      <c r="CN13" s="275">
        <v>5</v>
      </c>
      <c r="CO13" s="275">
        <v>2</v>
      </c>
      <c r="CP13" s="275">
        <v>2</v>
      </c>
      <c r="CQ13" s="275">
        <v>2</v>
      </c>
      <c r="CR13" s="275"/>
      <c r="CS13" s="275"/>
      <c r="CT13" s="275"/>
      <c r="CU13" s="275"/>
      <c r="CV13" s="275"/>
      <c r="CW13" s="275"/>
      <c r="CX13" s="275"/>
      <c r="CY13" s="275"/>
      <c r="CZ13" s="275"/>
      <c r="DA13" s="275"/>
      <c r="DB13" s="275"/>
      <c r="DC13" s="275"/>
      <c r="DD13" s="275"/>
      <c r="DE13" s="275"/>
      <c r="DF13" s="275"/>
      <c r="DG13" s="275"/>
      <c r="DH13" s="275"/>
      <c r="DI13" s="275"/>
    </row>
    <row r="14" spans="1:113" s="106" customFormat="1" ht="15.75" customHeight="1">
      <c r="A14" s="275" t="s">
        <v>379</v>
      </c>
      <c r="B14" s="275" t="s">
        <v>739</v>
      </c>
      <c r="C14" s="275"/>
      <c r="D14" s="275"/>
      <c r="E14" s="275" t="s">
        <v>996</v>
      </c>
      <c r="F14" s="275"/>
      <c r="G14" s="295" t="s">
        <v>741</v>
      </c>
      <c r="H14" s="285"/>
      <c r="I14" s="107"/>
      <c r="J14" s="275"/>
      <c r="K14" s="275"/>
      <c r="L14" s="275"/>
      <c r="M14" s="275"/>
      <c r="N14" s="275">
        <v>0</v>
      </c>
      <c r="O14" s="275">
        <v>0</v>
      </c>
      <c r="P14" s="275">
        <v>0</v>
      </c>
      <c r="Q14" s="275">
        <v>0</v>
      </c>
      <c r="R14" s="275">
        <v>0</v>
      </c>
      <c r="S14" s="275">
        <v>0</v>
      </c>
      <c r="T14" s="275"/>
      <c r="U14" s="275"/>
      <c r="V14" s="275"/>
      <c r="W14" s="275"/>
      <c r="X14" s="275">
        <v>0</v>
      </c>
      <c r="Y14" s="275">
        <v>0</v>
      </c>
      <c r="Z14" s="275">
        <v>0</v>
      </c>
      <c r="AA14" s="275">
        <v>0</v>
      </c>
      <c r="AB14" s="275">
        <v>0</v>
      </c>
      <c r="AC14" s="275">
        <v>0</v>
      </c>
      <c r="AD14" s="275">
        <v>0</v>
      </c>
      <c r="AE14" s="275">
        <v>0</v>
      </c>
      <c r="AF14" s="275">
        <v>0</v>
      </c>
      <c r="AG14" s="275">
        <v>0</v>
      </c>
      <c r="AH14" s="275">
        <v>0</v>
      </c>
      <c r="AI14" s="275">
        <v>0</v>
      </c>
      <c r="AJ14" s="275">
        <v>0</v>
      </c>
      <c r="AK14" s="275">
        <v>0</v>
      </c>
      <c r="AL14" s="275">
        <v>0</v>
      </c>
      <c r="AM14" s="275">
        <v>0</v>
      </c>
      <c r="AN14" s="275">
        <v>0</v>
      </c>
      <c r="AO14" s="275">
        <v>0</v>
      </c>
      <c r="AP14" s="275">
        <v>0</v>
      </c>
      <c r="AQ14" s="275">
        <v>0</v>
      </c>
      <c r="AR14" s="275">
        <v>0</v>
      </c>
      <c r="AS14" s="275">
        <v>0</v>
      </c>
      <c r="AT14" s="275">
        <v>0</v>
      </c>
      <c r="AU14" s="275">
        <v>0</v>
      </c>
      <c r="AV14" s="275">
        <v>0</v>
      </c>
      <c r="AW14" s="275">
        <v>0</v>
      </c>
      <c r="AX14" s="275">
        <v>0</v>
      </c>
      <c r="AY14" s="275">
        <v>0</v>
      </c>
      <c r="AZ14" s="275">
        <v>0</v>
      </c>
      <c r="BA14" s="275">
        <v>0</v>
      </c>
      <c r="BB14" s="275">
        <v>0</v>
      </c>
      <c r="BC14" s="275">
        <v>0</v>
      </c>
      <c r="BD14" s="275">
        <v>0</v>
      </c>
      <c r="BE14" s="275">
        <v>0</v>
      </c>
      <c r="BF14" s="275">
        <v>0</v>
      </c>
      <c r="BG14" s="275">
        <v>0</v>
      </c>
      <c r="BH14" s="275">
        <v>1</v>
      </c>
      <c r="BI14" s="275">
        <v>0</v>
      </c>
      <c r="BJ14" s="275">
        <v>1</v>
      </c>
      <c r="BK14" s="275">
        <v>0</v>
      </c>
      <c r="BL14" s="275">
        <v>0</v>
      </c>
      <c r="BM14" s="275">
        <v>0</v>
      </c>
      <c r="BN14" s="275">
        <v>1</v>
      </c>
      <c r="BO14" s="275">
        <v>0</v>
      </c>
      <c r="BP14" s="275">
        <v>10</v>
      </c>
      <c r="BQ14" s="275">
        <v>3</v>
      </c>
      <c r="BR14" s="275">
        <v>18</v>
      </c>
      <c r="BS14" s="275">
        <v>2</v>
      </c>
      <c r="BT14" s="275">
        <v>13</v>
      </c>
      <c r="BU14" s="275">
        <v>6</v>
      </c>
      <c r="BV14" s="275">
        <v>4</v>
      </c>
      <c r="BW14" s="275">
        <v>1</v>
      </c>
      <c r="BX14" s="275">
        <v>1</v>
      </c>
      <c r="BY14" s="275">
        <v>2</v>
      </c>
      <c r="BZ14" s="275">
        <v>2</v>
      </c>
      <c r="CA14" s="275">
        <v>2</v>
      </c>
      <c r="CB14" s="275">
        <v>3</v>
      </c>
      <c r="CC14" s="275">
        <v>3</v>
      </c>
      <c r="CD14" s="275">
        <v>2</v>
      </c>
      <c r="CE14" s="275">
        <v>2</v>
      </c>
      <c r="CF14" s="275">
        <v>2</v>
      </c>
      <c r="CG14" s="275">
        <v>6</v>
      </c>
      <c r="CH14" s="275">
        <v>1</v>
      </c>
      <c r="CI14" s="275">
        <v>2</v>
      </c>
      <c r="CJ14" s="275">
        <v>2</v>
      </c>
      <c r="CK14" s="275">
        <v>2</v>
      </c>
      <c r="CL14" s="275">
        <v>0</v>
      </c>
      <c r="CM14" s="275">
        <v>1</v>
      </c>
      <c r="CN14" s="275">
        <v>2</v>
      </c>
      <c r="CO14" s="275">
        <v>1</v>
      </c>
      <c r="CP14" s="275">
        <v>0</v>
      </c>
      <c r="CQ14" s="275">
        <v>1</v>
      </c>
      <c r="CR14" s="275">
        <v>6</v>
      </c>
      <c r="CS14" s="275">
        <v>1</v>
      </c>
      <c r="CT14" s="275">
        <v>5</v>
      </c>
      <c r="CU14" s="275">
        <v>11</v>
      </c>
      <c r="CV14" s="275">
        <v>64</v>
      </c>
      <c r="CW14" s="275">
        <v>34</v>
      </c>
      <c r="CX14" s="275"/>
      <c r="CY14" s="275"/>
      <c r="CZ14" s="275"/>
      <c r="DA14" s="275"/>
      <c r="DB14" s="275"/>
      <c r="DC14" s="275"/>
      <c r="DD14" s="275"/>
      <c r="DE14" s="275"/>
      <c r="DF14" s="275"/>
      <c r="DG14" s="275"/>
      <c r="DH14" s="275"/>
      <c r="DI14" s="275"/>
    </row>
    <row r="15" spans="1:113" s="150" customFormat="1" ht="15.75" customHeight="1">
      <c r="A15" s="275" t="s">
        <v>379</v>
      </c>
      <c r="B15" s="275" t="s">
        <v>916</v>
      </c>
      <c r="C15" s="275"/>
      <c r="D15" s="275"/>
      <c r="E15" s="275" t="s">
        <v>996</v>
      </c>
      <c r="F15" s="275"/>
      <c r="G15" s="295" t="s">
        <v>917</v>
      </c>
      <c r="H15" s="285"/>
      <c r="I15" s="151"/>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v>95</v>
      </c>
      <c r="BU15" s="275">
        <v>31</v>
      </c>
      <c r="BV15" s="275">
        <v>7</v>
      </c>
      <c r="BW15" s="275">
        <v>2</v>
      </c>
      <c r="BX15" s="275">
        <v>0</v>
      </c>
      <c r="BY15" s="275">
        <v>1</v>
      </c>
      <c r="BZ15" s="275">
        <v>0</v>
      </c>
      <c r="CA15" s="275">
        <v>0</v>
      </c>
      <c r="CB15" s="275">
        <v>0</v>
      </c>
      <c r="CC15" s="275">
        <v>3</v>
      </c>
      <c r="CD15" s="275">
        <v>1</v>
      </c>
      <c r="CE15" s="275">
        <v>2</v>
      </c>
      <c r="CF15" s="275">
        <v>5</v>
      </c>
      <c r="CG15" s="275">
        <v>10</v>
      </c>
      <c r="CH15" s="275">
        <v>2</v>
      </c>
      <c r="CI15" s="275">
        <v>2</v>
      </c>
      <c r="CJ15" s="275">
        <v>1</v>
      </c>
      <c r="CK15" s="275">
        <v>3</v>
      </c>
      <c r="CL15" s="275">
        <v>7</v>
      </c>
      <c r="CM15" s="275">
        <v>10</v>
      </c>
      <c r="CN15" s="275">
        <v>4</v>
      </c>
      <c r="CO15" s="275">
        <v>3</v>
      </c>
      <c r="CP15" s="275">
        <v>6</v>
      </c>
      <c r="CQ15" s="275">
        <v>3</v>
      </c>
      <c r="CR15" s="275">
        <v>14</v>
      </c>
      <c r="CS15" s="275">
        <v>2</v>
      </c>
      <c r="CT15" s="275">
        <v>7</v>
      </c>
      <c r="CU15" s="275">
        <v>1</v>
      </c>
      <c r="CV15" s="275">
        <v>62</v>
      </c>
      <c r="CW15" s="275">
        <v>47</v>
      </c>
      <c r="CX15" s="275"/>
      <c r="CY15" s="275"/>
      <c r="CZ15" s="275"/>
      <c r="DA15" s="275"/>
      <c r="DB15" s="275"/>
      <c r="DC15" s="275"/>
      <c r="DD15" s="275"/>
      <c r="DE15" s="275"/>
      <c r="DF15" s="275"/>
      <c r="DG15" s="275"/>
      <c r="DH15" s="275"/>
      <c r="DI15" s="275"/>
    </row>
    <row r="16" spans="1:113" s="150" customFormat="1" ht="15.75" customHeight="1">
      <c r="A16" s="275" t="s">
        <v>379</v>
      </c>
      <c r="B16" s="275" t="s">
        <v>918</v>
      </c>
      <c r="C16" s="275"/>
      <c r="D16" s="275"/>
      <c r="E16" s="275" t="s">
        <v>996</v>
      </c>
      <c r="F16" s="275"/>
      <c r="G16" s="295" t="s">
        <v>917</v>
      </c>
      <c r="H16" s="285"/>
      <c r="I16" s="151"/>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c r="BQ16" s="275"/>
      <c r="BR16" s="275"/>
      <c r="BS16" s="275"/>
      <c r="BT16" s="275">
        <v>11</v>
      </c>
      <c r="BU16" s="275">
        <v>19</v>
      </c>
      <c r="BV16" s="275">
        <v>9</v>
      </c>
      <c r="BW16" s="275">
        <v>16</v>
      </c>
      <c r="BX16" s="275">
        <v>2</v>
      </c>
      <c r="BY16" s="275">
        <v>5</v>
      </c>
      <c r="BZ16" s="275">
        <v>14</v>
      </c>
      <c r="CA16" s="275">
        <v>5</v>
      </c>
      <c r="CB16" s="275">
        <v>28</v>
      </c>
      <c r="CC16" s="275">
        <v>4</v>
      </c>
      <c r="CD16" s="275">
        <v>21</v>
      </c>
      <c r="CE16" s="275">
        <v>4</v>
      </c>
      <c r="CF16" s="275">
        <v>10</v>
      </c>
      <c r="CG16" s="275">
        <v>8</v>
      </c>
      <c r="CH16" s="275">
        <v>20</v>
      </c>
      <c r="CI16" s="275">
        <v>9</v>
      </c>
      <c r="CJ16" s="275">
        <v>4</v>
      </c>
      <c r="CK16" s="275">
        <v>3</v>
      </c>
      <c r="CL16" s="275">
        <v>4</v>
      </c>
      <c r="CM16" s="275">
        <v>6</v>
      </c>
      <c r="CN16" s="275">
        <v>2</v>
      </c>
      <c r="CO16" s="275">
        <v>1</v>
      </c>
      <c r="CP16" s="275">
        <v>0</v>
      </c>
      <c r="CQ16" s="275">
        <v>0</v>
      </c>
      <c r="CR16" s="275">
        <v>6</v>
      </c>
      <c r="CS16" s="275">
        <v>4</v>
      </c>
      <c r="CT16" s="275">
        <v>1</v>
      </c>
      <c r="CU16" s="275">
        <v>5</v>
      </c>
      <c r="CV16" s="275">
        <v>17</v>
      </c>
      <c r="CW16" s="275">
        <v>11</v>
      </c>
      <c r="CX16" s="275">
        <v>39</v>
      </c>
      <c r="CY16" s="275">
        <v>27</v>
      </c>
      <c r="CZ16" s="275">
        <v>25</v>
      </c>
      <c r="DA16" s="275">
        <v>19</v>
      </c>
      <c r="DB16" s="275">
        <v>0</v>
      </c>
      <c r="DC16" s="275">
        <v>0</v>
      </c>
      <c r="DD16" s="275">
        <v>0</v>
      </c>
      <c r="DE16" s="275">
        <v>0</v>
      </c>
      <c r="DF16" s="275">
        <v>1</v>
      </c>
      <c r="DG16" s="275">
        <v>0</v>
      </c>
      <c r="DH16" s="275"/>
      <c r="DI16" s="275"/>
    </row>
    <row r="17" spans="1:113" s="150" customFormat="1" ht="15.75" customHeight="1">
      <c r="A17" s="275" t="s">
        <v>379</v>
      </c>
      <c r="B17" s="275" t="s">
        <v>919</v>
      </c>
      <c r="C17" s="275"/>
      <c r="D17" s="275"/>
      <c r="E17" s="275" t="s">
        <v>996</v>
      </c>
      <c r="F17" s="275"/>
      <c r="G17" s="275" t="s">
        <v>33</v>
      </c>
      <c r="H17" s="275"/>
      <c r="I17" s="151"/>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v>2</v>
      </c>
      <c r="BU17" s="275">
        <v>2</v>
      </c>
      <c r="BV17" s="275">
        <v>6</v>
      </c>
      <c r="BW17" s="275">
        <v>2</v>
      </c>
      <c r="BX17" s="275">
        <v>5</v>
      </c>
      <c r="BY17" s="275">
        <v>1</v>
      </c>
      <c r="BZ17" s="275">
        <v>1</v>
      </c>
      <c r="CA17" s="275">
        <v>2</v>
      </c>
      <c r="CB17" s="275">
        <v>1</v>
      </c>
      <c r="CC17" s="275">
        <v>0</v>
      </c>
      <c r="CD17" s="275">
        <v>1</v>
      </c>
      <c r="CE17" s="275">
        <v>2</v>
      </c>
      <c r="CF17" s="275">
        <v>10</v>
      </c>
      <c r="CG17" s="275">
        <v>4</v>
      </c>
      <c r="CH17" s="275" t="s">
        <v>955</v>
      </c>
      <c r="CI17" s="275" t="s">
        <v>955</v>
      </c>
      <c r="CJ17" s="275" t="s">
        <v>955</v>
      </c>
      <c r="CK17" s="275" t="s">
        <v>955</v>
      </c>
      <c r="CL17" s="275" t="s">
        <v>955</v>
      </c>
      <c r="CM17" s="275" t="s">
        <v>955</v>
      </c>
      <c r="CN17" s="275" t="s">
        <v>955</v>
      </c>
      <c r="CO17" s="275" t="s">
        <v>955</v>
      </c>
      <c r="CP17" s="275" t="s">
        <v>955</v>
      </c>
      <c r="CQ17" s="275" t="s">
        <v>955</v>
      </c>
      <c r="CR17" s="275"/>
      <c r="CS17" s="275"/>
      <c r="CT17" s="275"/>
      <c r="CU17" s="275"/>
      <c r="CV17" s="275"/>
      <c r="CW17" s="275"/>
      <c r="CX17" s="275"/>
      <c r="CY17" s="275"/>
      <c r="CZ17" s="275"/>
      <c r="DA17" s="275"/>
      <c r="DB17" s="275"/>
      <c r="DC17" s="275"/>
      <c r="DD17" s="275"/>
      <c r="DE17" s="275"/>
      <c r="DF17" s="275"/>
      <c r="DG17" s="275"/>
      <c r="DH17" s="275"/>
      <c r="DI17" s="275"/>
    </row>
    <row r="18" spans="1:113" s="150" customFormat="1" ht="15.75" customHeight="1">
      <c r="A18" s="275" t="s">
        <v>379</v>
      </c>
      <c r="B18" s="275" t="s">
        <v>742</v>
      </c>
      <c r="C18" s="275"/>
      <c r="D18" s="275"/>
      <c r="E18" s="275" t="s">
        <v>996</v>
      </c>
      <c r="F18" s="275"/>
      <c r="G18" s="275" t="s">
        <v>33</v>
      </c>
      <c r="H18" s="275"/>
      <c r="I18" s="151"/>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v>2</v>
      </c>
      <c r="BU18" s="275">
        <v>4</v>
      </c>
      <c r="BV18" s="275">
        <v>0</v>
      </c>
      <c r="BW18" s="275">
        <v>0</v>
      </c>
      <c r="BX18" s="275">
        <v>2</v>
      </c>
      <c r="BY18" s="275">
        <v>3</v>
      </c>
      <c r="BZ18" s="275">
        <v>1</v>
      </c>
      <c r="CA18" s="275">
        <v>1</v>
      </c>
      <c r="CB18" s="275">
        <v>2</v>
      </c>
      <c r="CC18" s="275">
        <v>2</v>
      </c>
      <c r="CD18" s="275">
        <v>1</v>
      </c>
      <c r="CE18" s="275">
        <v>4</v>
      </c>
      <c r="CF18" s="275" t="s">
        <v>955</v>
      </c>
      <c r="CG18" s="275" t="s">
        <v>955</v>
      </c>
      <c r="CH18" s="275" t="s">
        <v>955</v>
      </c>
      <c r="CI18" s="275" t="s">
        <v>955</v>
      </c>
      <c r="CJ18" s="275" t="s">
        <v>955</v>
      </c>
      <c r="CK18" s="275" t="s">
        <v>955</v>
      </c>
      <c r="CL18" s="275" t="s">
        <v>955</v>
      </c>
      <c r="CM18" s="275" t="s">
        <v>955</v>
      </c>
      <c r="CN18" s="275" t="s">
        <v>955</v>
      </c>
      <c r="CO18" s="275" t="s">
        <v>955</v>
      </c>
      <c r="CP18" s="275" t="s">
        <v>955</v>
      </c>
      <c r="CQ18" s="275" t="s">
        <v>955</v>
      </c>
      <c r="CR18" s="275"/>
      <c r="CS18" s="275"/>
      <c r="CT18" s="275"/>
      <c r="CU18" s="275"/>
      <c r="CV18" s="275"/>
      <c r="CW18" s="275"/>
      <c r="CX18" s="275"/>
      <c r="CY18" s="275"/>
      <c r="CZ18" s="275"/>
      <c r="DA18" s="275"/>
      <c r="DB18" s="275"/>
      <c r="DC18" s="275"/>
      <c r="DD18" s="275"/>
      <c r="DE18" s="275"/>
      <c r="DF18" s="275"/>
      <c r="DG18" s="275"/>
      <c r="DH18" s="275"/>
      <c r="DI18" s="275"/>
    </row>
    <row r="19" spans="1:113" s="125" customFormat="1" ht="15.75" customHeight="1">
      <c r="A19" s="275" t="s">
        <v>379</v>
      </c>
      <c r="B19" s="275" t="s">
        <v>811</v>
      </c>
      <c r="C19" s="275"/>
      <c r="D19" s="275"/>
      <c r="E19" s="275" t="s">
        <v>996</v>
      </c>
      <c r="F19" s="275"/>
      <c r="G19" s="275" t="s">
        <v>33</v>
      </c>
      <c r="H19" s="275"/>
      <c r="I19" s="126"/>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v>0</v>
      </c>
      <c r="BG19" s="275">
        <v>0</v>
      </c>
      <c r="BH19" s="275">
        <v>0</v>
      </c>
      <c r="BI19" s="275">
        <v>0</v>
      </c>
      <c r="BJ19" s="275">
        <v>0</v>
      </c>
      <c r="BK19" s="275">
        <v>0</v>
      </c>
      <c r="BL19" s="275">
        <v>0</v>
      </c>
      <c r="BM19" s="275">
        <v>0</v>
      </c>
      <c r="BN19" s="275">
        <v>0</v>
      </c>
      <c r="BO19" s="275">
        <v>0</v>
      </c>
      <c r="BP19" s="275">
        <v>0</v>
      </c>
      <c r="BQ19" s="275">
        <v>2</v>
      </c>
      <c r="BR19" s="275">
        <v>0</v>
      </c>
      <c r="BS19" s="275">
        <v>0</v>
      </c>
      <c r="BT19" s="275">
        <v>1</v>
      </c>
      <c r="BU19" s="275">
        <v>0</v>
      </c>
      <c r="BV19" s="275">
        <v>3</v>
      </c>
      <c r="BW19" s="275">
        <v>1</v>
      </c>
      <c r="BX19" s="275">
        <v>0</v>
      </c>
      <c r="BY19" s="275">
        <v>0</v>
      </c>
      <c r="BZ19" s="275">
        <v>0</v>
      </c>
      <c r="CA19" s="275">
        <v>0</v>
      </c>
      <c r="CB19" s="275">
        <v>1</v>
      </c>
      <c r="CC19" s="275">
        <v>3</v>
      </c>
      <c r="CD19" s="275">
        <v>3</v>
      </c>
      <c r="CE19" s="275">
        <v>4</v>
      </c>
      <c r="CF19" s="275">
        <v>37</v>
      </c>
      <c r="CG19" s="275">
        <v>24</v>
      </c>
      <c r="CH19" s="275">
        <v>45</v>
      </c>
      <c r="CI19" s="275">
        <v>8</v>
      </c>
      <c r="CJ19" s="275">
        <v>46</v>
      </c>
      <c r="CK19" s="275">
        <v>19</v>
      </c>
      <c r="CL19" s="275">
        <v>29</v>
      </c>
      <c r="CM19" s="275">
        <v>15</v>
      </c>
      <c r="CN19" s="275">
        <v>11</v>
      </c>
      <c r="CO19" s="275">
        <v>3</v>
      </c>
      <c r="CP19" s="275">
        <v>1</v>
      </c>
      <c r="CQ19" s="275">
        <v>0</v>
      </c>
      <c r="CR19" s="275"/>
      <c r="CS19" s="275"/>
      <c r="CT19" s="275"/>
      <c r="CU19" s="275"/>
      <c r="CV19" s="275"/>
      <c r="CW19" s="275"/>
      <c r="CX19" s="275"/>
      <c r="CY19" s="275"/>
      <c r="CZ19" s="275"/>
      <c r="DA19" s="275"/>
      <c r="DB19" s="275"/>
      <c r="DC19" s="275"/>
      <c r="DD19" s="275"/>
      <c r="DE19" s="275"/>
      <c r="DF19" s="275"/>
      <c r="DG19" s="275"/>
      <c r="DH19" s="275"/>
      <c r="DI19" s="275"/>
    </row>
    <row r="20" spans="1:113" s="150" customFormat="1" ht="15.75" customHeight="1">
      <c r="A20" s="275" t="s">
        <v>379</v>
      </c>
      <c r="B20" s="275" t="s">
        <v>920</v>
      </c>
      <c r="C20" s="275"/>
      <c r="D20" s="275"/>
      <c r="E20" s="275" t="s">
        <v>996</v>
      </c>
      <c r="F20" s="275"/>
      <c r="G20" s="275" t="s">
        <v>63</v>
      </c>
      <c r="H20" s="275"/>
      <c r="I20" s="151"/>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v>1</v>
      </c>
      <c r="BU20" s="275">
        <v>6</v>
      </c>
      <c r="BV20" s="275">
        <v>4</v>
      </c>
      <c r="BW20" s="275">
        <v>5</v>
      </c>
      <c r="BX20" s="275">
        <v>12</v>
      </c>
      <c r="BY20" s="275">
        <v>16</v>
      </c>
      <c r="BZ20" s="275">
        <v>52</v>
      </c>
      <c r="CA20" s="275">
        <v>54</v>
      </c>
      <c r="CB20" s="275">
        <v>26</v>
      </c>
      <c r="CC20" s="275">
        <v>22</v>
      </c>
      <c r="CD20" s="275">
        <v>13</v>
      </c>
      <c r="CE20" s="275">
        <v>9</v>
      </c>
      <c r="CF20" s="275">
        <v>48</v>
      </c>
      <c r="CG20" s="275">
        <v>21</v>
      </c>
      <c r="CH20" s="275">
        <v>50</v>
      </c>
      <c r="CI20" s="275">
        <v>25</v>
      </c>
      <c r="CJ20" s="275">
        <v>31</v>
      </c>
      <c r="CK20" s="275">
        <v>26</v>
      </c>
      <c r="CL20" s="275">
        <v>23</v>
      </c>
      <c r="CM20" s="275">
        <v>7</v>
      </c>
      <c r="CN20" s="275">
        <v>6</v>
      </c>
      <c r="CO20" s="275">
        <v>2</v>
      </c>
      <c r="CP20" s="275">
        <v>4</v>
      </c>
      <c r="CQ20" s="275">
        <v>0</v>
      </c>
      <c r="CR20" s="275"/>
      <c r="CS20" s="275"/>
      <c r="CT20" s="275"/>
      <c r="CU20" s="275"/>
      <c r="CV20" s="275"/>
      <c r="CW20" s="275"/>
      <c r="CX20" s="275"/>
      <c r="CY20" s="275"/>
      <c r="CZ20" s="275"/>
      <c r="DA20" s="275"/>
      <c r="DB20" s="275"/>
      <c r="DC20" s="275"/>
      <c r="DD20" s="275"/>
      <c r="DE20" s="275"/>
      <c r="DF20" s="275"/>
      <c r="DG20" s="275"/>
      <c r="DH20" s="275"/>
      <c r="DI20" s="275"/>
    </row>
    <row r="21" spans="1:113" s="125" customFormat="1" ht="15.75" customHeight="1">
      <c r="A21" s="275" t="s">
        <v>379</v>
      </c>
      <c r="B21" s="275" t="s">
        <v>812</v>
      </c>
      <c r="C21" s="275"/>
      <c r="D21" s="275"/>
      <c r="E21" s="275" t="s">
        <v>996</v>
      </c>
      <c r="F21" s="275"/>
      <c r="G21" s="275" t="s">
        <v>63</v>
      </c>
      <c r="H21" s="275"/>
      <c r="I21" s="126"/>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v>0</v>
      </c>
      <c r="BG21" s="275">
        <v>0</v>
      </c>
      <c r="BH21" s="275">
        <v>0</v>
      </c>
      <c r="BI21" s="275">
        <v>0</v>
      </c>
      <c r="BJ21" s="275">
        <v>0</v>
      </c>
      <c r="BK21" s="275">
        <v>0</v>
      </c>
      <c r="BL21" s="275">
        <v>0</v>
      </c>
      <c r="BM21" s="275">
        <v>0</v>
      </c>
      <c r="BN21" s="275">
        <v>3</v>
      </c>
      <c r="BO21" s="275">
        <v>2</v>
      </c>
      <c r="BP21" s="275">
        <v>5</v>
      </c>
      <c r="BQ21" s="275">
        <v>1</v>
      </c>
      <c r="BR21" s="275">
        <v>15</v>
      </c>
      <c r="BS21" s="275">
        <v>1</v>
      </c>
      <c r="BT21" s="275">
        <v>40</v>
      </c>
      <c r="BU21" s="275">
        <v>13</v>
      </c>
      <c r="BV21" s="275">
        <v>12</v>
      </c>
      <c r="BW21" s="275">
        <v>5</v>
      </c>
      <c r="BX21" s="275">
        <v>14</v>
      </c>
      <c r="BY21" s="275">
        <v>10</v>
      </c>
      <c r="BZ21" s="275">
        <v>13</v>
      </c>
      <c r="CA21" s="275">
        <v>12</v>
      </c>
      <c r="CB21" s="275">
        <v>19</v>
      </c>
      <c r="CC21" s="275">
        <v>17</v>
      </c>
      <c r="CD21" s="275">
        <v>4</v>
      </c>
      <c r="CE21" s="275">
        <v>4</v>
      </c>
      <c r="CF21" s="275">
        <v>21</v>
      </c>
      <c r="CG21" s="275">
        <v>24</v>
      </c>
      <c r="CH21" s="275">
        <v>22</v>
      </c>
      <c r="CI21" s="275">
        <v>6</v>
      </c>
      <c r="CJ21" s="275">
        <v>15</v>
      </c>
      <c r="CK21" s="275">
        <v>10</v>
      </c>
      <c r="CL21" s="275">
        <v>18</v>
      </c>
      <c r="CM21" s="275">
        <v>17</v>
      </c>
      <c r="CN21" s="275">
        <v>11</v>
      </c>
      <c r="CO21" s="275">
        <v>6</v>
      </c>
      <c r="CP21" s="275">
        <v>11</v>
      </c>
      <c r="CQ21" s="275">
        <v>10</v>
      </c>
      <c r="CR21" s="275"/>
      <c r="CS21" s="275"/>
      <c r="CT21" s="275"/>
      <c r="CU21" s="275"/>
      <c r="CV21" s="275"/>
      <c r="CW21" s="275"/>
      <c r="CX21" s="275"/>
      <c r="CY21" s="275"/>
      <c r="CZ21" s="275"/>
      <c r="DA21" s="275"/>
      <c r="DB21" s="275"/>
      <c r="DC21" s="275"/>
      <c r="DD21" s="275"/>
      <c r="DE21" s="275"/>
      <c r="DF21" s="275"/>
      <c r="DG21" s="275"/>
      <c r="DH21" s="275"/>
      <c r="DI21" s="275"/>
    </row>
    <row r="22" spans="1:113" s="131" customFormat="1" ht="15.75" customHeight="1">
      <c r="A22" s="275" t="s">
        <v>379</v>
      </c>
      <c r="B22" s="275" t="s">
        <v>844</v>
      </c>
      <c r="C22" s="275"/>
      <c r="D22" s="275"/>
      <c r="E22" s="275" t="s">
        <v>996</v>
      </c>
      <c r="F22" s="275"/>
      <c r="G22" s="275" t="s">
        <v>38</v>
      </c>
      <c r="H22" s="275"/>
      <c r="I22" s="132"/>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v>0</v>
      </c>
      <c r="BQ22" s="275">
        <v>0</v>
      </c>
      <c r="BR22" s="275">
        <v>0</v>
      </c>
      <c r="BS22" s="275">
        <v>0</v>
      </c>
      <c r="BT22" s="275">
        <v>0</v>
      </c>
      <c r="BU22" s="275">
        <v>0</v>
      </c>
      <c r="BV22" s="275">
        <v>0</v>
      </c>
      <c r="BW22" s="275">
        <v>0</v>
      </c>
      <c r="BX22" s="275">
        <v>1</v>
      </c>
      <c r="BY22" s="275">
        <v>1</v>
      </c>
      <c r="BZ22" s="275">
        <v>4</v>
      </c>
      <c r="CA22" s="275">
        <v>3</v>
      </c>
      <c r="CB22" s="275">
        <v>1</v>
      </c>
      <c r="CC22" s="275">
        <v>1</v>
      </c>
      <c r="CD22" s="275" t="s">
        <v>955</v>
      </c>
      <c r="CE22" s="275" t="s">
        <v>955</v>
      </c>
      <c r="CF22" s="275" t="s">
        <v>955</v>
      </c>
      <c r="CG22" s="275" t="s">
        <v>955</v>
      </c>
      <c r="CH22" s="275" t="s">
        <v>955</v>
      </c>
      <c r="CI22" s="275" t="s">
        <v>955</v>
      </c>
      <c r="CJ22" s="275" t="s">
        <v>955</v>
      </c>
      <c r="CK22" s="275" t="s">
        <v>955</v>
      </c>
      <c r="CL22" s="275" t="s">
        <v>955</v>
      </c>
      <c r="CM22" s="275" t="s">
        <v>955</v>
      </c>
      <c r="CN22" s="275" t="s">
        <v>955</v>
      </c>
      <c r="CO22" s="275" t="s">
        <v>955</v>
      </c>
      <c r="CP22" s="275" t="s">
        <v>955</v>
      </c>
      <c r="CQ22" s="275" t="s">
        <v>955</v>
      </c>
      <c r="CR22" s="275"/>
      <c r="CS22" s="275"/>
      <c r="CT22" s="275"/>
      <c r="CU22" s="275"/>
      <c r="CV22" s="275"/>
      <c r="CW22" s="275"/>
      <c r="CX22" s="275"/>
      <c r="CY22" s="275"/>
      <c r="CZ22" s="275"/>
      <c r="DA22" s="275"/>
      <c r="DB22" s="275"/>
      <c r="DC22" s="275"/>
      <c r="DD22" s="275"/>
      <c r="DE22" s="275"/>
      <c r="DF22" s="275"/>
      <c r="DG22" s="275"/>
      <c r="DH22" s="275"/>
      <c r="DI22" s="275"/>
    </row>
    <row r="23" spans="1:113" s="131" customFormat="1" ht="15.75" customHeight="1">
      <c r="A23" s="275" t="s">
        <v>379</v>
      </c>
      <c r="B23" s="295" t="s">
        <v>846</v>
      </c>
      <c r="C23" s="285"/>
      <c r="D23" s="285"/>
      <c r="E23" s="275" t="s">
        <v>996</v>
      </c>
      <c r="F23" s="275"/>
      <c r="G23" s="275" t="s">
        <v>33</v>
      </c>
      <c r="H23" s="275"/>
      <c r="I23" s="132"/>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v>1</v>
      </c>
      <c r="BO23" s="275">
        <v>0</v>
      </c>
      <c r="BP23" s="275">
        <v>0</v>
      </c>
      <c r="BQ23" s="275">
        <v>0</v>
      </c>
      <c r="BR23" s="275">
        <v>1</v>
      </c>
      <c r="BS23" s="275">
        <v>1</v>
      </c>
      <c r="BT23" s="275">
        <v>0</v>
      </c>
      <c r="BU23" s="275">
        <v>2</v>
      </c>
      <c r="BV23" s="275">
        <v>0</v>
      </c>
      <c r="BW23" s="275">
        <v>0</v>
      </c>
      <c r="BX23" s="275">
        <v>1</v>
      </c>
      <c r="BY23" s="275">
        <v>1</v>
      </c>
      <c r="BZ23" s="275">
        <v>2</v>
      </c>
      <c r="CA23" s="275">
        <v>0</v>
      </c>
      <c r="CB23" s="275">
        <v>3</v>
      </c>
      <c r="CC23" s="275">
        <v>3</v>
      </c>
      <c r="CD23" s="275">
        <v>2</v>
      </c>
      <c r="CE23" s="275">
        <v>0</v>
      </c>
      <c r="CF23" s="275">
        <v>8</v>
      </c>
      <c r="CG23" s="275">
        <v>7</v>
      </c>
      <c r="CH23" s="275">
        <v>9</v>
      </c>
      <c r="CI23" s="275">
        <v>14</v>
      </c>
      <c r="CJ23" s="275">
        <v>21</v>
      </c>
      <c r="CK23" s="275">
        <v>9</v>
      </c>
      <c r="CL23" s="275">
        <v>36</v>
      </c>
      <c r="CM23" s="275">
        <v>31</v>
      </c>
      <c r="CN23" s="275" t="s">
        <v>955</v>
      </c>
      <c r="CO23" s="275" t="s">
        <v>955</v>
      </c>
      <c r="CP23" s="275" t="s">
        <v>955</v>
      </c>
      <c r="CQ23" s="275" t="s">
        <v>955</v>
      </c>
      <c r="CR23" s="275"/>
      <c r="CS23" s="275"/>
      <c r="CT23" s="275"/>
      <c r="CU23" s="275"/>
      <c r="CV23" s="275"/>
      <c r="CW23" s="275"/>
      <c r="CX23" s="275"/>
      <c r="CY23" s="275"/>
      <c r="CZ23" s="275"/>
      <c r="DA23" s="275"/>
      <c r="DB23" s="275"/>
      <c r="DC23" s="275"/>
      <c r="DD23" s="275"/>
      <c r="DE23" s="275"/>
      <c r="DF23" s="275"/>
      <c r="DG23" s="275"/>
      <c r="DH23" s="275"/>
      <c r="DI23" s="275"/>
    </row>
    <row r="24" spans="1:113" s="131" customFormat="1" ht="15.75" customHeight="1">
      <c r="A24" s="275" t="s">
        <v>379</v>
      </c>
      <c r="B24" s="275" t="s">
        <v>845</v>
      </c>
      <c r="C24" s="275"/>
      <c r="D24" s="275"/>
      <c r="E24" s="275" t="s">
        <v>996</v>
      </c>
      <c r="F24" s="275"/>
      <c r="G24" s="275" t="s">
        <v>33</v>
      </c>
      <c r="H24" s="275"/>
      <c r="I24" s="132"/>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v>1</v>
      </c>
      <c r="BO24" s="275">
        <v>0</v>
      </c>
      <c r="BP24" s="275">
        <v>1</v>
      </c>
      <c r="BQ24" s="275">
        <v>0</v>
      </c>
      <c r="BR24" s="275">
        <v>0</v>
      </c>
      <c r="BS24" s="275">
        <v>0</v>
      </c>
      <c r="BT24" s="275">
        <v>1</v>
      </c>
      <c r="BU24" s="275">
        <v>4</v>
      </c>
      <c r="BV24" s="275">
        <v>0</v>
      </c>
      <c r="BW24" s="275">
        <v>0</v>
      </c>
      <c r="BX24" s="275">
        <v>2</v>
      </c>
      <c r="BY24" s="275">
        <v>3</v>
      </c>
      <c r="BZ24" s="275">
        <v>3</v>
      </c>
      <c r="CA24" s="275">
        <v>5</v>
      </c>
      <c r="CB24" s="275">
        <v>5</v>
      </c>
      <c r="CC24" s="275">
        <v>2</v>
      </c>
      <c r="CD24" s="275">
        <v>2</v>
      </c>
      <c r="CE24" s="275">
        <v>5</v>
      </c>
      <c r="CF24" s="275">
        <v>28</v>
      </c>
      <c r="CG24" s="275">
        <v>15</v>
      </c>
      <c r="CH24" s="275">
        <v>17</v>
      </c>
      <c r="CI24" s="275">
        <v>12</v>
      </c>
      <c r="CJ24" s="275">
        <v>41</v>
      </c>
      <c r="CK24" s="275">
        <v>27</v>
      </c>
      <c r="CL24" s="275">
        <v>54</v>
      </c>
      <c r="CM24" s="275">
        <v>44</v>
      </c>
      <c r="CN24" s="275" t="s">
        <v>955</v>
      </c>
      <c r="CO24" s="275" t="s">
        <v>955</v>
      </c>
      <c r="CP24" s="275" t="s">
        <v>955</v>
      </c>
      <c r="CQ24" s="275" t="s">
        <v>955</v>
      </c>
      <c r="CR24" s="275"/>
      <c r="CS24" s="275"/>
      <c r="CT24" s="275"/>
      <c r="CU24" s="275"/>
      <c r="CV24" s="275"/>
      <c r="CW24" s="275"/>
      <c r="CX24" s="275"/>
      <c r="CY24" s="275"/>
      <c r="CZ24" s="275"/>
      <c r="DA24" s="275"/>
      <c r="DB24" s="275"/>
      <c r="DC24" s="275"/>
      <c r="DD24" s="275"/>
      <c r="DE24" s="275"/>
      <c r="DF24" s="275"/>
      <c r="DG24" s="275"/>
      <c r="DH24" s="275"/>
      <c r="DI24" s="275"/>
    </row>
    <row r="25" spans="1:113" s="106" customFormat="1" ht="15.75" customHeight="1">
      <c r="A25" s="275" t="s">
        <v>379</v>
      </c>
      <c r="B25" s="275" t="s">
        <v>743</v>
      </c>
      <c r="C25" s="275"/>
      <c r="D25" s="275"/>
      <c r="E25" s="275" t="s">
        <v>996</v>
      </c>
      <c r="F25" s="275"/>
      <c r="G25" s="275" t="s">
        <v>63</v>
      </c>
      <c r="H25" s="275"/>
      <c r="I25" s="107"/>
      <c r="J25" s="275"/>
      <c r="K25" s="275"/>
      <c r="L25" s="275"/>
      <c r="M25" s="275"/>
      <c r="N25" s="275"/>
      <c r="O25" s="275"/>
      <c r="P25" s="275"/>
      <c r="Q25" s="275"/>
      <c r="R25" s="275"/>
      <c r="S25" s="275"/>
      <c r="T25" s="275"/>
      <c r="U25" s="275"/>
      <c r="V25" s="275"/>
      <c r="W25" s="275"/>
      <c r="X25" s="275"/>
      <c r="Y25" s="275"/>
      <c r="Z25" s="275"/>
      <c r="AA25" s="275"/>
      <c r="AB25" s="275">
        <v>0</v>
      </c>
      <c r="AC25" s="275">
        <v>0</v>
      </c>
      <c r="AD25" s="275">
        <v>0</v>
      </c>
      <c r="AE25" s="275">
        <v>0</v>
      </c>
      <c r="AF25" s="275">
        <v>0</v>
      </c>
      <c r="AG25" s="275">
        <v>0</v>
      </c>
      <c r="AH25" s="275">
        <v>0</v>
      </c>
      <c r="AI25" s="275">
        <v>0</v>
      </c>
      <c r="AJ25" s="275">
        <v>0</v>
      </c>
      <c r="AK25" s="275">
        <v>0</v>
      </c>
      <c r="AL25" s="275">
        <v>0</v>
      </c>
      <c r="AM25" s="275">
        <v>0</v>
      </c>
      <c r="AN25" s="275">
        <v>0</v>
      </c>
      <c r="AO25" s="275">
        <v>0</v>
      </c>
      <c r="AP25" s="275">
        <v>0</v>
      </c>
      <c r="AQ25" s="275">
        <v>0</v>
      </c>
      <c r="AR25" s="275">
        <v>0</v>
      </c>
      <c r="AS25" s="275">
        <v>0</v>
      </c>
      <c r="AT25" s="275">
        <v>0</v>
      </c>
      <c r="AU25" s="275">
        <v>0</v>
      </c>
      <c r="AV25" s="275">
        <v>0</v>
      </c>
      <c r="AW25" s="275">
        <v>0</v>
      </c>
      <c r="AX25" s="275">
        <v>0</v>
      </c>
      <c r="AY25" s="275">
        <v>0</v>
      </c>
      <c r="AZ25" s="275">
        <v>0</v>
      </c>
      <c r="BA25" s="275">
        <v>0</v>
      </c>
      <c r="BB25" s="275">
        <v>0</v>
      </c>
      <c r="BC25" s="275">
        <v>0</v>
      </c>
      <c r="BD25" s="275">
        <v>0</v>
      </c>
      <c r="BE25" s="275">
        <v>0</v>
      </c>
      <c r="BF25" s="275">
        <v>0</v>
      </c>
      <c r="BG25" s="275">
        <v>0</v>
      </c>
      <c r="BH25" s="275">
        <v>0</v>
      </c>
      <c r="BI25" s="275">
        <v>0</v>
      </c>
      <c r="BJ25" s="275">
        <v>1</v>
      </c>
      <c r="BK25" s="275">
        <v>0</v>
      </c>
      <c r="BL25" s="275">
        <v>0</v>
      </c>
      <c r="BM25" s="275">
        <v>2</v>
      </c>
      <c r="BN25" s="275">
        <v>4</v>
      </c>
      <c r="BO25" s="275">
        <v>3</v>
      </c>
      <c r="BP25" s="275">
        <v>10</v>
      </c>
      <c r="BQ25" s="275">
        <v>7</v>
      </c>
      <c r="BR25" s="275">
        <v>10</v>
      </c>
      <c r="BS25" s="275">
        <v>13</v>
      </c>
      <c r="BT25" s="275">
        <v>20</v>
      </c>
      <c r="BU25" s="275">
        <v>13</v>
      </c>
      <c r="BV25" s="275">
        <v>14</v>
      </c>
      <c r="BW25" s="275">
        <v>5</v>
      </c>
      <c r="BX25" s="275">
        <v>21</v>
      </c>
      <c r="BY25" s="275">
        <v>15</v>
      </c>
      <c r="BZ25" s="275">
        <v>54</v>
      </c>
      <c r="CA25" s="275">
        <v>29</v>
      </c>
      <c r="CB25" s="275">
        <v>2</v>
      </c>
      <c r="CC25" s="275">
        <v>7</v>
      </c>
      <c r="CD25" s="275">
        <v>5</v>
      </c>
      <c r="CE25" s="275">
        <v>13</v>
      </c>
      <c r="CF25" s="275">
        <v>5</v>
      </c>
      <c r="CG25" s="275">
        <v>36</v>
      </c>
      <c r="CH25" s="275">
        <v>26</v>
      </c>
      <c r="CI25" s="275">
        <v>31</v>
      </c>
      <c r="CJ25" s="275">
        <v>53</v>
      </c>
      <c r="CK25" s="275">
        <v>34</v>
      </c>
      <c r="CL25" s="275">
        <v>83</v>
      </c>
      <c r="CM25" s="275">
        <v>37</v>
      </c>
      <c r="CN25" s="275">
        <v>17</v>
      </c>
      <c r="CO25" s="275">
        <v>4</v>
      </c>
      <c r="CP25" s="275">
        <v>9</v>
      </c>
      <c r="CQ25" s="275">
        <v>2</v>
      </c>
      <c r="CR25" s="275"/>
      <c r="CS25" s="275"/>
      <c r="CT25" s="275"/>
      <c r="CU25" s="275"/>
      <c r="CV25" s="275"/>
      <c r="CW25" s="275"/>
      <c r="CX25" s="275"/>
      <c r="CY25" s="275"/>
      <c r="CZ25" s="275"/>
      <c r="DA25" s="275"/>
      <c r="DB25" s="275"/>
      <c r="DC25" s="275"/>
      <c r="DD25" s="275"/>
      <c r="DE25" s="275"/>
      <c r="DF25" s="275"/>
      <c r="DG25" s="275"/>
      <c r="DH25" s="275"/>
      <c r="DI25" s="275"/>
    </row>
    <row r="26" spans="1:113" s="131" customFormat="1" ht="15.75" customHeight="1">
      <c r="A26" s="275" t="s">
        <v>379</v>
      </c>
      <c r="B26" s="275" t="s">
        <v>847</v>
      </c>
      <c r="C26" s="275"/>
      <c r="D26" s="275"/>
      <c r="E26" s="275" t="s">
        <v>996</v>
      </c>
      <c r="F26" s="275"/>
      <c r="G26" s="275" t="s">
        <v>63</v>
      </c>
      <c r="H26" s="275"/>
      <c r="I26" s="132"/>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v>1</v>
      </c>
      <c r="BQ26" s="275">
        <v>2</v>
      </c>
      <c r="BR26" s="275">
        <v>0</v>
      </c>
      <c r="BS26" s="275">
        <v>7</v>
      </c>
      <c r="BT26" s="275">
        <v>1</v>
      </c>
      <c r="BU26" s="275">
        <v>1</v>
      </c>
      <c r="BV26" s="275">
        <v>7</v>
      </c>
      <c r="BW26" s="275">
        <v>6</v>
      </c>
      <c r="BX26" s="275">
        <v>0</v>
      </c>
      <c r="BY26" s="275">
        <v>1</v>
      </c>
      <c r="BZ26" s="275">
        <v>2</v>
      </c>
      <c r="CA26" s="275">
        <v>0</v>
      </c>
      <c r="CB26" s="275">
        <v>9</v>
      </c>
      <c r="CC26" s="275">
        <v>4</v>
      </c>
      <c r="CD26" s="275">
        <v>11</v>
      </c>
      <c r="CE26" s="275">
        <v>3</v>
      </c>
      <c r="CF26" s="275" t="s">
        <v>955</v>
      </c>
      <c r="CG26" s="275" t="s">
        <v>955</v>
      </c>
      <c r="CH26" s="275" t="s">
        <v>955</v>
      </c>
      <c r="CI26" s="275" t="s">
        <v>955</v>
      </c>
      <c r="CJ26" s="275" t="s">
        <v>1062</v>
      </c>
      <c r="CK26" s="275" t="s">
        <v>955</v>
      </c>
      <c r="CL26" s="275" t="s">
        <v>955</v>
      </c>
      <c r="CM26" s="275" t="s">
        <v>955</v>
      </c>
      <c r="CN26" s="275" t="s">
        <v>955</v>
      </c>
      <c r="CO26" s="275" t="s">
        <v>955</v>
      </c>
      <c r="CP26" s="275" t="s">
        <v>955</v>
      </c>
      <c r="CQ26" s="275" t="s">
        <v>1098</v>
      </c>
      <c r="CR26" s="275"/>
      <c r="CS26" s="275"/>
      <c r="CT26" s="275"/>
      <c r="CU26" s="275"/>
      <c r="CV26" s="275"/>
      <c r="CW26" s="275"/>
      <c r="CX26" s="275"/>
      <c r="CY26" s="275"/>
      <c r="CZ26" s="275"/>
      <c r="DA26" s="275"/>
      <c r="DB26" s="275"/>
      <c r="DC26" s="275"/>
      <c r="DD26" s="275"/>
      <c r="DE26" s="275"/>
      <c r="DF26" s="275"/>
      <c r="DG26" s="275"/>
      <c r="DH26" s="275"/>
      <c r="DI26" s="275"/>
    </row>
    <row r="27" spans="1:113" s="106" customFormat="1" ht="15.75" customHeight="1">
      <c r="A27" s="275" t="s">
        <v>379</v>
      </c>
      <c r="B27" s="275" t="s">
        <v>744</v>
      </c>
      <c r="C27" s="275"/>
      <c r="D27" s="275"/>
      <c r="E27" s="275" t="s">
        <v>996</v>
      </c>
      <c r="F27" s="275"/>
      <c r="G27" s="275" t="s">
        <v>746</v>
      </c>
      <c r="H27" s="275"/>
      <c r="I27" s="107"/>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v>0</v>
      </c>
      <c r="AU27" s="275">
        <v>0</v>
      </c>
      <c r="AV27" s="275">
        <v>0</v>
      </c>
      <c r="AW27" s="275">
        <v>0</v>
      </c>
      <c r="AX27" s="275">
        <v>0</v>
      </c>
      <c r="AY27" s="275">
        <v>0</v>
      </c>
      <c r="AZ27" s="275">
        <v>0</v>
      </c>
      <c r="BA27" s="275">
        <v>0</v>
      </c>
      <c r="BB27" s="275">
        <v>0</v>
      </c>
      <c r="BC27" s="275">
        <v>0</v>
      </c>
      <c r="BD27" s="275">
        <v>0</v>
      </c>
      <c r="BE27" s="275">
        <v>0</v>
      </c>
      <c r="BF27" s="275">
        <v>0</v>
      </c>
      <c r="BG27" s="275">
        <v>0</v>
      </c>
      <c r="BH27" s="275">
        <v>0</v>
      </c>
      <c r="BI27" s="275">
        <v>0</v>
      </c>
      <c r="BJ27" s="275">
        <v>0</v>
      </c>
      <c r="BK27" s="275">
        <v>0</v>
      </c>
      <c r="BL27" s="275">
        <v>0</v>
      </c>
      <c r="BM27" s="275">
        <v>0</v>
      </c>
      <c r="BN27" s="275">
        <v>0</v>
      </c>
      <c r="BO27" s="275">
        <v>0</v>
      </c>
      <c r="BP27" s="275" t="s">
        <v>448</v>
      </c>
      <c r="BQ27" s="275" t="s">
        <v>448</v>
      </c>
      <c r="BR27" s="275">
        <v>0</v>
      </c>
      <c r="BS27" s="275">
        <v>0</v>
      </c>
      <c r="BT27" s="275">
        <v>0</v>
      </c>
      <c r="BU27" s="275">
        <v>0</v>
      </c>
      <c r="BV27" s="275">
        <v>0</v>
      </c>
      <c r="BW27" s="275">
        <v>0</v>
      </c>
      <c r="BX27" s="275">
        <v>0</v>
      </c>
      <c r="BY27" s="275">
        <v>0</v>
      </c>
      <c r="BZ27" s="275">
        <v>0</v>
      </c>
      <c r="CA27" s="275">
        <v>0</v>
      </c>
      <c r="CB27" s="275">
        <v>0</v>
      </c>
      <c r="CC27" s="275">
        <v>0</v>
      </c>
      <c r="CD27" s="275">
        <v>1</v>
      </c>
      <c r="CE27" s="275">
        <v>1</v>
      </c>
      <c r="CF27" s="275">
        <v>0</v>
      </c>
      <c r="CG27" s="275">
        <v>0</v>
      </c>
      <c r="CH27" s="275">
        <v>0</v>
      </c>
      <c r="CI27" s="275">
        <v>0</v>
      </c>
      <c r="CJ27" s="275">
        <v>0</v>
      </c>
      <c r="CK27" s="275">
        <v>0</v>
      </c>
      <c r="CL27" s="275">
        <v>0</v>
      </c>
      <c r="CM27" s="275">
        <v>0</v>
      </c>
      <c r="CN27" s="275" t="s">
        <v>955</v>
      </c>
      <c r="CO27" s="275" t="s">
        <v>955</v>
      </c>
      <c r="CP27" s="275" t="s">
        <v>955</v>
      </c>
      <c r="CQ27" s="275" t="s">
        <v>955</v>
      </c>
      <c r="CR27" s="275"/>
      <c r="CS27" s="275"/>
      <c r="CT27" s="275"/>
      <c r="CU27" s="275"/>
      <c r="CV27" s="275"/>
      <c r="CW27" s="275"/>
      <c r="CX27" s="275"/>
      <c r="CY27" s="275"/>
      <c r="CZ27" s="275"/>
      <c r="DA27" s="275"/>
      <c r="DB27" s="275"/>
      <c r="DC27" s="275"/>
      <c r="DD27" s="275"/>
      <c r="DE27" s="275"/>
      <c r="DF27" s="275"/>
      <c r="DG27" s="275"/>
      <c r="DH27" s="275"/>
      <c r="DI27" s="275"/>
    </row>
    <row r="28" spans="1:113" s="106" customFormat="1" ht="15.75" customHeight="1">
      <c r="A28" s="275" t="s">
        <v>379</v>
      </c>
      <c r="B28" s="275" t="s">
        <v>745</v>
      </c>
      <c r="C28" s="275"/>
      <c r="D28" s="275"/>
      <c r="E28" s="275" t="s">
        <v>996</v>
      </c>
      <c r="F28" s="275"/>
      <c r="G28" s="295" t="s">
        <v>746</v>
      </c>
      <c r="H28" s="285"/>
      <c r="I28" s="107"/>
      <c r="J28" s="275"/>
      <c r="K28" s="275"/>
      <c r="L28" s="275"/>
      <c r="M28" s="275"/>
      <c r="N28" s="275">
        <v>2</v>
      </c>
      <c r="O28" s="275">
        <v>0</v>
      </c>
      <c r="P28" s="275">
        <v>0</v>
      </c>
      <c r="Q28" s="275">
        <v>1</v>
      </c>
      <c r="R28" s="275">
        <v>0</v>
      </c>
      <c r="S28" s="275">
        <v>1</v>
      </c>
      <c r="T28" s="275">
        <v>0</v>
      </c>
      <c r="U28" s="275">
        <v>0</v>
      </c>
      <c r="V28" s="275">
        <v>0</v>
      </c>
      <c r="W28" s="275">
        <v>0</v>
      </c>
      <c r="X28" s="275">
        <v>0</v>
      </c>
      <c r="Y28" s="275">
        <v>0</v>
      </c>
      <c r="Z28" s="275">
        <v>0</v>
      </c>
      <c r="AA28" s="275">
        <v>0</v>
      </c>
      <c r="AB28" s="275">
        <v>0</v>
      </c>
      <c r="AC28" s="275">
        <v>0</v>
      </c>
      <c r="AD28" s="275">
        <v>0</v>
      </c>
      <c r="AE28" s="275">
        <v>0</v>
      </c>
      <c r="AF28" s="275">
        <v>0</v>
      </c>
      <c r="AG28" s="275">
        <v>0</v>
      </c>
      <c r="AH28" s="275">
        <v>0</v>
      </c>
      <c r="AI28" s="275">
        <v>0</v>
      </c>
      <c r="AJ28" s="275">
        <v>0</v>
      </c>
      <c r="AK28" s="275">
        <v>0</v>
      </c>
      <c r="AL28" s="275">
        <v>0</v>
      </c>
      <c r="AM28" s="275">
        <v>0</v>
      </c>
      <c r="AN28" s="275">
        <v>0</v>
      </c>
      <c r="AO28" s="275">
        <v>0</v>
      </c>
      <c r="AP28" s="275">
        <v>0</v>
      </c>
      <c r="AQ28" s="275">
        <v>0</v>
      </c>
      <c r="AR28" s="275">
        <v>0</v>
      </c>
      <c r="AS28" s="275">
        <v>0</v>
      </c>
      <c r="AT28" s="275">
        <v>0</v>
      </c>
      <c r="AU28" s="275">
        <v>0</v>
      </c>
      <c r="AV28" s="275">
        <v>0</v>
      </c>
      <c r="AW28" s="275">
        <v>0</v>
      </c>
      <c r="AX28" s="275">
        <v>0</v>
      </c>
      <c r="AY28" s="275">
        <v>0</v>
      </c>
      <c r="AZ28" s="275">
        <v>0</v>
      </c>
      <c r="BA28" s="275">
        <v>0</v>
      </c>
      <c r="BB28" s="275">
        <v>0</v>
      </c>
      <c r="BC28" s="275">
        <v>0</v>
      </c>
      <c r="BD28" s="275">
        <v>0</v>
      </c>
      <c r="BE28" s="275">
        <v>0</v>
      </c>
      <c r="BF28" s="275">
        <v>0</v>
      </c>
      <c r="BG28" s="275">
        <v>0</v>
      </c>
      <c r="BH28" s="275">
        <v>0</v>
      </c>
      <c r="BI28" s="275">
        <v>0</v>
      </c>
      <c r="BJ28" s="275">
        <v>0</v>
      </c>
      <c r="BK28" s="275">
        <v>0</v>
      </c>
      <c r="BL28" s="275">
        <v>0</v>
      </c>
      <c r="BM28" s="275">
        <v>0</v>
      </c>
      <c r="BN28" s="275">
        <v>1</v>
      </c>
      <c r="BO28" s="275">
        <v>0</v>
      </c>
      <c r="BP28" s="275">
        <v>0</v>
      </c>
      <c r="BQ28" s="275">
        <v>0</v>
      </c>
      <c r="BR28" s="275" t="s">
        <v>448</v>
      </c>
      <c r="BS28" s="275" t="s">
        <v>448</v>
      </c>
      <c r="BT28" s="275" t="s">
        <v>448</v>
      </c>
      <c r="BU28" s="275" t="s">
        <v>448</v>
      </c>
      <c r="BV28" s="275">
        <v>0</v>
      </c>
      <c r="BW28" s="275">
        <v>0</v>
      </c>
      <c r="BX28" s="275">
        <v>0</v>
      </c>
      <c r="BY28" s="275">
        <v>0</v>
      </c>
      <c r="BZ28" s="275">
        <v>0</v>
      </c>
      <c r="CA28" s="275">
        <v>0</v>
      </c>
      <c r="CB28" s="275">
        <v>0</v>
      </c>
      <c r="CC28" s="275">
        <v>0</v>
      </c>
      <c r="CD28" s="275">
        <v>0</v>
      </c>
      <c r="CE28" s="275">
        <v>0</v>
      </c>
      <c r="CF28" s="275">
        <v>0</v>
      </c>
      <c r="CG28" s="275">
        <v>1</v>
      </c>
      <c r="CH28" s="275">
        <v>0</v>
      </c>
      <c r="CI28" s="275">
        <v>0</v>
      </c>
      <c r="CJ28" s="275">
        <v>0</v>
      </c>
      <c r="CK28" s="275">
        <v>0</v>
      </c>
      <c r="CL28" s="275">
        <v>0</v>
      </c>
      <c r="CM28" s="275">
        <v>0</v>
      </c>
      <c r="CN28" s="275">
        <v>0</v>
      </c>
      <c r="CO28" s="275">
        <v>0</v>
      </c>
      <c r="CP28" s="275">
        <v>0</v>
      </c>
      <c r="CQ28" s="275">
        <v>0</v>
      </c>
      <c r="CR28" s="275">
        <v>1</v>
      </c>
      <c r="CS28" s="275">
        <v>0</v>
      </c>
      <c r="CT28" s="275"/>
      <c r="CU28" s="275"/>
      <c r="CV28" s="275"/>
      <c r="CW28" s="275"/>
      <c r="CX28" s="275"/>
      <c r="CY28" s="275"/>
      <c r="CZ28" s="275"/>
      <c r="DA28" s="275"/>
      <c r="DB28" s="275"/>
      <c r="DC28" s="275"/>
      <c r="DD28" s="275"/>
      <c r="DE28" s="275"/>
      <c r="DF28" s="275"/>
      <c r="DG28" s="275"/>
      <c r="DH28" s="275"/>
      <c r="DI28" s="275"/>
    </row>
    <row r="29" spans="1:113" s="198" customFormat="1" ht="15.75" customHeight="1">
      <c r="A29" s="275"/>
      <c r="B29" s="275"/>
      <c r="C29" s="275"/>
      <c r="D29" s="275"/>
      <c r="E29" s="275"/>
      <c r="F29" s="275"/>
      <c r="G29" s="275"/>
      <c r="H29" s="275"/>
      <c r="I29" s="201"/>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row>
    <row r="30" spans="1:113" s="198" customFormat="1" ht="15.75" customHeight="1">
      <c r="A30" s="275" t="s">
        <v>379</v>
      </c>
      <c r="B30" s="275"/>
      <c r="C30" s="275" t="s">
        <v>380</v>
      </c>
      <c r="D30" s="275" t="s">
        <v>997</v>
      </c>
      <c r="E30" s="275"/>
      <c r="F30" s="275" t="s">
        <v>998</v>
      </c>
      <c r="G30" s="275" t="s">
        <v>991</v>
      </c>
      <c r="H30" s="275"/>
      <c r="I30" s="201"/>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65"/>
      <c r="BN30" s="265"/>
      <c r="BO30" s="265"/>
      <c r="BP30" s="265">
        <v>2</v>
      </c>
      <c r="BQ30" s="265" t="s">
        <v>448</v>
      </c>
      <c r="BR30" s="265" t="s">
        <v>448</v>
      </c>
      <c r="BS30" s="265" t="s">
        <v>448</v>
      </c>
      <c r="BT30" s="265">
        <v>3</v>
      </c>
      <c r="BU30" s="265" t="s">
        <v>448</v>
      </c>
      <c r="BV30" s="265">
        <v>0</v>
      </c>
      <c r="BW30" s="265" t="s">
        <v>448</v>
      </c>
      <c r="BX30" s="265">
        <v>0</v>
      </c>
      <c r="BY30" s="265" t="s">
        <v>448</v>
      </c>
      <c r="BZ30" s="265">
        <v>6</v>
      </c>
      <c r="CA30" s="265" t="s">
        <v>448</v>
      </c>
      <c r="CB30" s="265">
        <v>2</v>
      </c>
      <c r="CC30" s="265" t="s">
        <v>448</v>
      </c>
      <c r="CD30" s="265">
        <v>3</v>
      </c>
      <c r="CE30" s="265" t="s">
        <v>448</v>
      </c>
      <c r="CF30" s="265">
        <v>14</v>
      </c>
      <c r="CG30" s="265" t="s">
        <v>448</v>
      </c>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row>
    <row r="31" spans="1:113" s="198" customFormat="1" ht="15.75" customHeight="1">
      <c r="A31" s="275" t="s">
        <v>379</v>
      </c>
      <c r="B31" s="275"/>
      <c r="C31" s="275" t="s">
        <v>380</v>
      </c>
      <c r="D31" s="275" t="s">
        <v>997</v>
      </c>
      <c r="E31" s="275"/>
      <c r="F31" s="275" t="s">
        <v>999</v>
      </c>
      <c r="G31" s="275" t="s">
        <v>972</v>
      </c>
      <c r="H31" s="275"/>
      <c r="I31" s="201"/>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65"/>
      <c r="BN31" s="265"/>
      <c r="BO31" s="265"/>
      <c r="BP31" s="265">
        <v>1</v>
      </c>
      <c r="BQ31" s="265" t="s">
        <v>448</v>
      </c>
      <c r="BR31" s="265" t="s">
        <v>448</v>
      </c>
      <c r="BS31" s="265" t="s">
        <v>448</v>
      </c>
      <c r="BT31" s="265">
        <v>3</v>
      </c>
      <c r="BU31" s="265" t="s">
        <v>448</v>
      </c>
      <c r="BV31" s="265">
        <v>0</v>
      </c>
      <c r="BW31" s="265" t="s">
        <v>448</v>
      </c>
      <c r="BX31" s="265">
        <v>9</v>
      </c>
      <c r="BY31" s="265" t="s">
        <v>448</v>
      </c>
      <c r="BZ31" s="265">
        <v>36</v>
      </c>
      <c r="CA31" s="265" t="s">
        <v>448</v>
      </c>
      <c r="CB31" s="265">
        <v>29</v>
      </c>
      <c r="CC31" s="265" t="s">
        <v>448</v>
      </c>
      <c r="CD31" s="265">
        <v>13</v>
      </c>
      <c r="CE31" s="265" t="s">
        <v>448</v>
      </c>
      <c r="CF31" s="265">
        <v>6</v>
      </c>
      <c r="CG31" s="265" t="s">
        <v>448</v>
      </c>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row>
    <row r="32" spans="1:113" s="198" customFormat="1" ht="15.75" customHeight="1">
      <c r="A32" s="275" t="s">
        <v>379</v>
      </c>
      <c r="B32" s="275"/>
      <c r="C32" s="275" t="s">
        <v>380</v>
      </c>
      <c r="D32" s="275" t="s">
        <v>1000</v>
      </c>
      <c r="E32" s="275"/>
      <c r="F32" s="275" t="s">
        <v>1001</v>
      </c>
      <c r="G32" s="275" t="s">
        <v>991</v>
      </c>
      <c r="H32" s="275"/>
      <c r="I32" s="201"/>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65"/>
      <c r="BN32" s="265"/>
      <c r="BO32" s="265"/>
      <c r="BP32" s="265">
        <v>6</v>
      </c>
      <c r="BQ32" s="265" t="s">
        <v>448</v>
      </c>
      <c r="BR32" s="265">
        <v>1</v>
      </c>
      <c r="BS32" s="265" t="s">
        <v>448</v>
      </c>
      <c r="BT32" s="265">
        <v>0</v>
      </c>
      <c r="BU32" s="265" t="s">
        <v>448</v>
      </c>
      <c r="BV32" s="265">
        <v>0</v>
      </c>
      <c r="BW32" s="265" t="s">
        <v>448</v>
      </c>
      <c r="BX32" s="265">
        <v>0</v>
      </c>
      <c r="BY32" s="265" t="s">
        <v>448</v>
      </c>
      <c r="BZ32" s="265">
        <v>2</v>
      </c>
      <c r="CA32" s="265" t="s">
        <v>448</v>
      </c>
      <c r="CB32" s="265">
        <v>2</v>
      </c>
      <c r="CC32" s="265" t="s">
        <v>448</v>
      </c>
      <c r="CD32" s="265">
        <v>3</v>
      </c>
      <c r="CE32" s="265" t="s">
        <v>448</v>
      </c>
      <c r="CF32" s="265">
        <v>20</v>
      </c>
      <c r="CG32" s="265" t="s">
        <v>448</v>
      </c>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row>
    <row r="33" spans="1:113" s="198" customFormat="1" ht="15.75" customHeight="1">
      <c r="A33" s="275" t="s">
        <v>379</v>
      </c>
      <c r="B33" s="275"/>
      <c r="C33" s="275" t="s">
        <v>380</v>
      </c>
      <c r="D33" s="275" t="s">
        <v>1000</v>
      </c>
      <c r="E33" s="275"/>
      <c r="F33" s="275" t="s">
        <v>1002</v>
      </c>
      <c r="G33" s="275" t="s">
        <v>972</v>
      </c>
      <c r="H33" s="275"/>
      <c r="I33" s="201"/>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65"/>
      <c r="BN33" s="265"/>
      <c r="BO33" s="265"/>
      <c r="BP33" s="265">
        <v>1</v>
      </c>
      <c r="BQ33" s="265" t="s">
        <v>448</v>
      </c>
      <c r="BR33" s="265">
        <v>0</v>
      </c>
      <c r="BS33" s="265" t="s">
        <v>448</v>
      </c>
      <c r="BT33" s="265">
        <v>0</v>
      </c>
      <c r="BU33" s="265" t="s">
        <v>448</v>
      </c>
      <c r="BV33" s="265">
        <v>0</v>
      </c>
      <c r="BW33" s="265" t="s">
        <v>448</v>
      </c>
      <c r="BX33" s="265">
        <v>0</v>
      </c>
      <c r="BY33" s="265" t="s">
        <v>448</v>
      </c>
      <c r="BZ33" s="265">
        <v>0</v>
      </c>
      <c r="CA33" s="265" t="s">
        <v>448</v>
      </c>
      <c r="CB33" s="265">
        <v>1</v>
      </c>
      <c r="CC33" s="265" t="s">
        <v>448</v>
      </c>
      <c r="CD33" s="265">
        <v>0</v>
      </c>
      <c r="CE33" s="265" t="s">
        <v>448</v>
      </c>
      <c r="CF33" s="265">
        <v>8</v>
      </c>
      <c r="CG33" s="265" t="s">
        <v>448</v>
      </c>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c r="DH33" s="275"/>
      <c r="DI33" s="275"/>
    </row>
    <row r="34" spans="1:113" s="198" customFormat="1" ht="15.75" customHeight="1">
      <c r="A34" s="275" t="s">
        <v>379</v>
      </c>
      <c r="B34" s="275"/>
      <c r="C34" s="275" t="s">
        <v>380</v>
      </c>
      <c r="D34" s="275" t="s">
        <v>1003</v>
      </c>
      <c r="E34" s="275"/>
      <c r="F34" s="275" t="s">
        <v>1004</v>
      </c>
      <c r="G34" s="275" t="s">
        <v>991</v>
      </c>
      <c r="H34" s="275"/>
      <c r="I34" s="201"/>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65"/>
      <c r="BN34" s="265"/>
      <c r="BO34" s="265"/>
      <c r="BP34" s="265">
        <v>0</v>
      </c>
      <c r="BQ34" s="265" t="s">
        <v>448</v>
      </c>
      <c r="BR34" s="265">
        <v>0</v>
      </c>
      <c r="BS34" s="265" t="s">
        <v>448</v>
      </c>
      <c r="BT34" s="265">
        <v>0</v>
      </c>
      <c r="BU34" s="265" t="s">
        <v>448</v>
      </c>
      <c r="BV34" s="265">
        <v>0</v>
      </c>
      <c r="BW34" s="265" t="s">
        <v>448</v>
      </c>
      <c r="BX34" s="265">
        <v>0</v>
      </c>
      <c r="BY34" s="265" t="s">
        <v>448</v>
      </c>
      <c r="BZ34" s="265">
        <v>2</v>
      </c>
      <c r="CA34" s="265" t="s">
        <v>448</v>
      </c>
      <c r="CB34" s="265">
        <v>2</v>
      </c>
      <c r="CC34" s="265" t="s">
        <v>448</v>
      </c>
      <c r="CD34" s="265">
        <v>4</v>
      </c>
      <c r="CE34" s="265" t="s">
        <v>448</v>
      </c>
      <c r="CF34" s="265">
        <v>3</v>
      </c>
      <c r="CG34" s="265" t="s">
        <v>448</v>
      </c>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row>
    <row r="35" spans="1:113" s="198" customFormat="1" ht="15.75" customHeight="1">
      <c r="A35" s="275" t="s">
        <v>379</v>
      </c>
      <c r="B35" s="275"/>
      <c r="C35" s="275" t="s">
        <v>380</v>
      </c>
      <c r="D35" s="275" t="s">
        <v>1003</v>
      </c>
      <c r="E35" s="275"/>
      <c r="F35" s="275" t="s">
        <v>1005</v>
      </c>
      <c r="G35" s="275" t="s">
        <v>972</v>
      </c>
      <c r="H35" s="275"/>
      <c r="I35" s="201"/>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65"/>
      <c r="BN35" s="265"/>
      <c r="BO35" s="265"/>
      <c r="BP35" s="265">
        <v>0</v>
      </c>
      <c r="BQ35" s="265" t="s">
        <v>448</v>
      </c>
      <c r="BR35" s="265">
        <v>0</v>
      </c>
      <c r="BS35" s="265" t="s">
        <v>448</v>
      </c>
      <c r="BT35" s="265">
        <v>0</v>
      </c>
      <c r="BU35" s="265" t="s">
        <v>448</v>
      </c>
      <c r="BV35" s="265">
        <v>0</v>
      </c>
      <c r="BW35" s="265" t="s">
        <v>448</v>
      </c>
      <c r="BX35" s="265">
        <v>0</v>
      </c>
      <c r="BY35" s="265" t="s">
        <v>448</v>
      </c>
      <c r="BZ35" s="265">
        <v>0</v>
      </c>
      <c r="CA35" s="265" t="s">
        <v>448</v>
      </c>
      <c r="CB35" s="265">
        <v>0</v>
      </c>
      <c r="CC35" s="265" t="s">
        <v>448</v>
      </c>
      <c r="CD35" s="265">
        <v>1</v>
      </c>
      <c r="CE35" s="265" t="s">
        <v>448</v>
      </c>
      <c r="CF35" s="265">
        <v>1</v>
      </c>
      <c r="CG35" s="265" t="s">
        <v>448</v>
      </c>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row>
    <row r="36" spans="1:113" s="198" customFormat="1" ht="15.75" customHeight="1">
      <c r="A36" s="275" t="s">
        <v>379</v>
      </c>
      <c r="B36" s="275"/>
      <c r="C36" s="275" t="s">
        <v>380</v>
      </c>
      <c r="D36" s="275" t="s">
        <v>1006</v>
      </c>
      <c r="E36" s="275"/>
      <c r="F36" s="275" t="s">
        <v>1007</v>
      </c>
      <c r="G36" s="275" t="s">
        <v>1008</v>
      </c>
      <c r="H36" s="275"/>
      <c r="I36" s="201"/>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65"/>
      <c r="BN36" s="265"/>
      <c r="BO36" s="265"/>
      <c r="BP36" s="265">
        <v>0</v>
      </c>
      <c r="BQ36" s="265" t="s">
        <v>448</v>
      </c>
      <c r="BR36" s="265">
        <v>0</v>
      </c>
      <c r="BS36" s="265" t="s">
        <v>448</v>
      </c>
      <c r="BT36" s="265">
        <v>0</v>
      </c>
      <c r="BU36" s="265" t="s">
        <v>448</v>
      </c>
      <c r="BV36" s="265">
        <v>0</v>
      </c>
      <c r="BW36" s="265" t="s">
        <v>448</v>
      </c>
      <c r="BX36" s="265">
        <v>0</v>
      </c>
      <c r="BY36" s="265" t="s">
        <v>448</v>
      </c>
      <c r="BZ36" s="265">
        <v>0</v>
      </c>
      <c r="CA36" s="265" t="s">
        <v>448</v>
      </c>
      <c r="CB36" s="265">
        <v>0</v>
      </c>
      <c r="CC36" s="265" t="s">
        <v>448</v>
      </c>
      <c r="CD36" s="265">
        <v>1</v>
      </c>
      <c r="CE36" s="265" t="s">
        <v>448</v>
      </c>
      <c r="CF36" s="265">
        <v>1</v>
      </c>
      <c r="CG36" s="265" t="s">
        <v>448</v>
      </c>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row>
    <row r="37" spans="1:113" s="198" customFormat="1" ht="15.75" customHeight="1">
      <c r="A37" s="275" t="s">
        <v>379</v>
      </c>
      <c r="B37" s="275"/>
      <c r="C37" s="275" t="s">
        <v>380</v>
      </c>
      <c r="D37" s="275" t="s">
        <v>1006</v>
      </c>
      <c r="E37" s="275"/>
      <c r="F37" s="275" t="s">
        <v>1009</v>
      </c>
      <c r="G37" s="275" t="s">
        <v>972</v>
      </c>
      <c r="H37" s="275"/>
      <c r="I37" s="201"/>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65"/>
      <c r="BN37" s="265"/>
      <c r="BO37" s="265"/>
      <c r="BP37" s="265">
        <v>0</v>
      </c>
      <c r="BQ37" s="265" t="s">
        <v>448</v>
      </c>
      <c r="BR37" s="265">
        <v>0</v>
      </c>
      <c r="BS37" s="265" t="s">
        <v>448</v>
      </c>
      <c r="BT37" s="265">
        <v>0</v>
      </c>
      <c r="BU37" s="265" t="s">
        <v>448</v>
      </c>
      <c r="BV37" s="265">
        <v>0</v>
      </c>
      <c r="BW37" s="265" t="s">
        <v>448</v>
      </c>
      <c r="BX37" s="265">
        <v>0</v>
      </c>
      <c r="BY37" s="265" t="s">
        <v>448</v>
      </c>
      <c r="BZ37" s="265">
        <v>0</v>
      </c>
      <c r="CA37" s="265" t="s">
        <v>448</v>
      </c>
      <c r="CB37" s="265">
        <v>0</v>
      </c>
      <c r="CC37" s="265" t="s">
        <v>448</v>
      </c>
      <c r="CD37" s="265">
        <v>0</v>
      </c>
      <c r="CE37" s="265" t="s">
        <v>448</v>
      </c>
      <c r="CF37" s="265">
        <v>0</v>
      </c>
      <c r="CG37" s="265" t="s">
        <v>448</v>
      </c>
      <c r="CH37" s="275"/>
      <c r="CI37" s="275"/>
      <c r="CJ37" s="275"/>
      <c r="CK37" s="275"/>
      <c r="CL37" s="275"/>
      <c r="CM37" s="275"/>
      <c r="CN37" s="275"/>
      <c r="CO37" s="275"/>
      <c r="CP37" s="275"/>
      <c r="CQ37" s="275"/>
      <c r="CR37" s="275"/>
      <c r="CS37" s="275"/>
      <c r="CT37" s="275"/>
      <c r="CU37" s="275"/>
      <c r="CV37" s="275"/>
      <c r="CW37" s="275"/>
      <c r="CX37" s="275"/>
      <c r="CY37" s="275"/>
      <c r="CZ37" s="275"/>
      <c r="DA37" s="275"/>
      <c r="DB37" s="275"/>
      <c r="DC37" s="275"/>
      <c r="DD37" s="275"/>
      <c r="DE37" s="275"/>
      <c r="DF37" s="275"/>
      <c r="DG37" s="275"/>
      <c r="DH37" s="275"/>
      <c r="DI37" s="275"/>
    </row>
    <row r="38" spans="1:113" s="53" customFormat="1" ht="15.7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row>
    <row r="39" spans="1:113" ht="15.75" customHeight="1">
      <c r="A39" s="10"/>
      <c r="B39" s="10"/>
      <c r="C39" s="10"/>
      <c r="D39" s="10"/>
      <c r="E39" s="10"/>
      <c r="F39" s="10"/>
      <c r="G39" s="10"/>
      <c r="H39" s="10"/>
      <c r="I39" s="10"/>
      <c r="J39" s="54" t="s">
        <v>673</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5.75" customHeight="1">
      <c r="A40" s="10"/>
      <c r="B40" s="10"/>
      <c r="C40" s="10"/>
      <c r="D40" s="10"/>
      <c r="E40" s="10"/>
      <c r="F40" s="10"/>
      <c r="G40" s="10"/>
      <c r="H40" s="10"/>
      <c r="I40" s="10"/>
      <c r="J40" s="75">
        <f>SUM(J5:J37)</f>
        <v>0</v>
      </c>
      <c r="K40" s="201">
        <f t="shared" ref="K40:AO40" si="0">SUM(K5:K37)</f>
        <v>0</v>
      </c>
      <c r="L40" s="201">
        <f t="shared" si="0"/>
        <v>151</v>
      </c>
      <c r="M40" s="201">
        <f>SUM(M5:M37)</f>
        <v>126</v>
      </c>
      <c r="N40" s="201">
        <f t="shared" si="0"/>
        <v>2</v>
      </c>
      <c r="O40" s="201">
        <f t="shared" si="0"/>
        <v>0</v>
      </c>
      <c r="P40" s="201">
        <f t="shared" si="0"/>
        <v>3</v>
      </c>
      <c r="Q40" s="201">
        <f t="shared" si="0"/>
        <v>5</v>
      </c>
      <c r="R40" s="201">
        <f t="shared" si="0"/>
        <v>0</v>
      </c>
      <c r="S40" s="201">
        <f t="shared" si="0"/>
        <v>1</v>
      </c>
      <c r="T40" s="201">
        <f t="shared" si="0"/>
        <v>0</v>
      </c>
      <c r="U40" s="201">
        <f t="shared" si="0"/>
        <v>0</v>
      </c>
      <c r="V40" s="201">
        <f t="shared" si="0"/>
        <v>0</v>
      </c>
      <c r="W40" s="201">
        <f t="shared" si="0"/>
        <v>0</v>
      </c>
      <c r="X40" s="201">
        <f t="shared" si="0"/>
        <v>0</v>
      </c>
      <c r="Y40" s="201">
        <f t="shared" si="0"/>
        <v>0</v>
      </c>
      <c r="Z40" s="201">
        <f t="shared" si="0"/>
        <v>0</v>
      </c>
      <c r="AA40" s="201">
        <f t="shared" si="0"/>
        <v>0</v>
      </c>
      <c r="AB40" s="201">
        <f t="shared" si="0"/>
        <v>0</v>
      </c>
      <c r="AC40" s="201">
        <f t="shared" si="0"/>
        <v>0</v>
      </c>
      <c r="AD40" s="201">
        <f t="shared" si="0"/>
        <v>0</v>
      </c>
      <c r="AE40" s="201">
        <f t="shared" si="0"/>
        <v>0</v>
      </c>
      <c r="AF40" s="201">
        <f t="shared" si="0"/>
        <v>0</v>
      </c>
      <c r="AG40" s="201">
        <f t="shared" si="0"/>
        <v>0</v>
      </c>
      <c r="AH40" s="201">
        <f t="shared" si="0"/>
        <v>0</v>
      </c>
      <c r="AI40" s="201">
        <f t="shared" si="0"/>
        <v>5</v>
      </c>
      <c r="AJ40" s="201">
        <f t="shared" si="0"/>
        <v>0</v>
      </c>
      <c r="AK40" s="201">
        <f t="shared" si="0"/>
        <v>0</v>
      </c>
      <c r="AL40" s="201">
        <f t="shared" si="0"/>
        <v>0</v>
      </c>
      <c r="AM40" s="201">
        <f t="shared" si="0"/>
        <v>0</v>
      </c>
      <c r="AN40" s="201">
        <f t="shared" si="0"/>
        <v>0</v>
      </c>
      <c r="AO40" s="201">
        <f t="shared" si="0"/>
        <v>0</v>
      </c>
      <c r="AP40" s="201">
        <f t="shared" ref="AP40:BV40" si="1">SUM(AP5:AP37)</f>
        <v>0</v>
      </c>
      <c r="AQ40" s="201">
        <f t="shared" si="1"/>
        <v>0</v>
      </c>
      <c r="AR40" s="201">
        <f t="shared" si="1"/>
        <v>0</v>
      </c>
      <c r="AS40" s="201">
        <f t="shared" si="1"/>
        <v>0</v>
      </c>
      <c r="AT40" s="201">
        <f t="shared" si="1"/>
        <v>0</v>
      </c>
      <c r="AU40" s="201">
        <f t="shared" si="1"/>
        <v>8</v>
      </c>
      <c r="AV40" s="201">
        <f t="shared" si="1"/>
        <v>0</v>
      </c>
      <c r="AW40" s="201">
        <f t="shared" si="1"/>
        <v>0</v>
      </c>
      <c r="AX40" s="201">
        <f t="shared" si="1"/>
        <v>0</v>
      </c>
      <c r="AY40" s="201">
        <f t="shared" si="1"/>
        <v>0</v>
      </c>
      <c r="AZ40" s="201">
        <f t="shared" si="1"/>
        <v>0</v>
      </c>
      <c r="BA40" s="201">
        <f t="shared" si="1"/>
        <v>0</v>
      </c>
      <c r="BB40" s="201">
        <f t="shared" si="1"/>
        <v>0</v>
      </c>
      <c r="BC40" s="201">
        <f t="shared" si="1"/>
        <v>0</v>
      </c>
      <c r="BD40" s="201">
        <f t="shared" si="1"/>
        <v>0</v>
      </c>
      <c r="BE40" s="201">
        <f t="shared" si="1"/>
        <v>0</v>
      </c>
      <c r="BF40" s="201">
        <f t="shared" si="1"/>
        <v>1</v>
      </c>
      <c r="BG40" s="201">
        <f t="shared" si="1"/>
        <v>1</v>
      </c>
      <c r="BH40" s="201">
        <f t="shared" si="1"/>
        <v>4</v>
      </c>
      <c r="BI40" s="201">
        <f t="shared" si="1"/>
        <v>0</v>
      </c>
      <c r="BJ40" s="201">
        <f t="shared" si="1"/>
        <v>8</v>
      </c>
      <c r="BK40" s="201">
        <f t="shared" si="1"/>
        <v>2</v>
      </c>
      <c r="BL40" s="201">
        <f t="shared" si="1"/>
        <v>3</v>
      </c>
      <c r="BM40" s="201">
        <f t="shared" si="1"/>
        <v>5</v>
      </c>
      <c r="BN40" s="201">
        <f t="shared" si="1"/>
        <v>27</v>
      </c>
      <c r="BO40" s="201">
        <f t="shared" si="1"/>
        <v>11</v>
      </c>
      <c r="BP40" s="201">
        <f t="shared" si="1"/>
        <v>40</v>
      </c>
      <c r="BQ40" s="201">
        <f t="shared" si="1"/>
        <v>25</v>
      </c>
      <c r="BR40" s="201">
        <f t="shared" si="1"/>
        <v>71</v>
      </c>
      <c r="BS40" s="201">
        <f t="shared" si="1"/>
        <v>39</v>
      </c>
      <c r="BT40" s="201">
        <f t="shared" si="1"/>
        <v>275</v>
      </c>
      <c r="BU40" s="201">
        <f t="shared" si="1"/>
        <v>159</v>
      </c>
      <c r="BV40" s="201">
        <f t="shared" si="1"/>
        <v>123</v>
      </c>
      <c r="BW40" s="201">
        <f t="shared" ref="BW40:DI40" si="2">SUM(BW5:BW37)</f>
        <v>110</v>
      </c>
      <c r="BX40" s="201">
        <f t="shared" si="2"/>
        <v>187</v>
      </c>
      <c r="BY40" s="201">
        <f t="shared" si="2"/>
        <v>185</v>
      </c>
      <c r="BZ40" s="201">
        <f t="shared" si="2"/>
        <v>454</v>
      </c>
      <c r="CA40" s="201">
        <f t="shared" si="2"/>
        <v>348</v>
      </c>
      <c r="CB40" s="201">
        <f t="shared" si="2"/>
        <v>379</v>
      </c>
      <c r="CC40" s="201">
        <f t="shared" si="2"/>
        <v>310</v>
      </c>
      <c r="CD40" s="201">
        <f t="shared" si="2"/>
        <v>295</v>
      </c>
      <c r="CE40" s="201">
        <f t="shared" si="2"/>
        <v>238</v>
      </c>
      <c r="CF40" s="201">
        <f t="shared" si="2"/>
        <v>628</v>
      </c>
      <c r="CG40" s="201">
        <f t="shared" si="2"/>
        <v>543</v>
      </c>
      <c r="CH40" s="201">
        <f t="shared" si="2"/>
        <v>559</v>
      </c>
      <c r="CI40" s="201">
        <f t="shared" si="2"/>
        <v>388</v>
      </c>
      <c r="CJ40" s="201">
        <f t="shared" si="2"/>
        <v>419</v>
      </c>
      <c r="CK40" s="201">
        <f t="shared" si="2"/>
        <v>232</v>
      </c>
      <c r="CL40" s="201">
        <f t="shared" si="2"/>
        <v>419</v>
      </c>
      <c r="CM40" s="201">
        <f t="shared" si="2"/>
        <v>247</v>
      </c>
      <c r="CN40" s="201">
        <f t="shared" si="2"/>
        <v>224</v>
      </c>
      <c r="CO40" s="201">
        <f t="shared" si="2"/>
        <v>118</v>
      </c>
      <c r="CP40" s="201">
        <f t="shared" si="2"/>
        <v>224</v>
      </c>
      <c r="CQ40" s="201">
        <f t="shared" si="2"/>
        <v>90</v>
      </c>
      <c r="CR40" s="201">
        <f t="shared" si="2"/>
        <v>58</v>
      </c>
      <c r="CS40" s="201">
        <f t="shared" si="2"/>
        <v>37</v>
      </c>
      <c r="CT40" s="201">
        <f t="shared" si="2"/>
        <v>709</v>
      </c>
      <c r="CU40" s="201">
        <f t="shared" si="2"/>
        <v>283</v>
      </c>
      <c r="CV40" s="201">
        <f t="shared" si="2"/>
        <v>318</v>
      </c>
      <c r="CW40" s="201">
        <f t="shared" si="2"/>
        <v>273</v>
      </c>
      <c r="CX40" s="201">
        <f t="shared" si="2"/>
        <v>360</v>
      </c>
      <c r="CY40" s="201">
        <f t="shared" si="2"/>
        <v>274</v>
      </c>
      <c r="CZ40" s="201">
        <f t="shared" si="2"/>
        <v>110</v>
      </c>
      <c r="DA40" s="201">
        <f t="shared" si="2"/>
        <v>93</v>
      </c>
      <c r="DB40" s="201">
        <f t="shared" si="2"/>
        <v>0</v>
      </c>
      <c r="DC40" s="201">
        <f t="shared" si="2"/>
        <v>0</v>
      </c>
      <c r="DD40" s="201">
        <f t="shared" si="2"/>
        <v>4</v>
      </c>
      <c r="DE40" s="201">
        <f t="shared" si="2"/>
        <v>3</v>
      </c>
      <c r="DF40" s="201">
        <f t="shared" si="2"/>
        <v>65</v>
      </c>
      <c r="DG40" s="201">
        <f t="shared" si="2"/>
        <v>51</v>
      </c>
      <c r="DH40" s="201">
        <f t="shared" si="2"/>
        <v>0</v>
      </c>
      <c r="DI40" s="201">
        <f t="shared" si="2"/>
        <v>0</v>
      </c>
    </row>
    <row r="41" spans="1:113" ht="15.75" customHeight="1">
      <c r="A41" s="10"/>
      <c r="B41" s="10"/>
      <c r="C41" s="10"/>
      <c r="D41" s="10"/>
      <c r="E41" s="10"/>
      <c r="F41" s="10"/>
      <c r="G41" s="10"/>
      <c r="H41" s="10"/>
      <c r="I41" s="10"/>
      <c r="J41" s="281">
        <f>SUM(J40:K40)</f>
        <v>0</v>
      </c>
      <c r="K41" s="281"/>
      <c r="L41" s="281">
        <f>SUM(L40:M40)</f>
        <v>277</v>
      </c>
      <c r="M41" s="281"/>
      <c r="N41" s="281">
        <f>SUM(N40:O40)</f>
        <v>2</v>
      </c>
      <c r="O41" s="281"/>
      <c r="P41" s="281">
        <f>SUM(P40:Q40)</f>
        <v>8</v>
      </c>
      <c r="Q41" s="281"/>
      <c r="R41" s="281">
        <f t="shared" ref="R41" si="3">SUM(R40:S40)</f>
        <v>1</v>
      </c>
      <c r="S41" s="281"/>
      <c r="T41" s="281">
        <f>SUM(T40:U40)</f>
        <v>0</v>
      </c>
      <c r="U41" s="281"/>
      <c r="V41" s="281">
        <f t="shared" ref="V41" si="4">SUM(V40:W40)</f>
        <v>0</v>
      </c>
      <c r="W41" s="281"/>
      <c r="X41" s="281">
        <f t="shared" ref="X41" si="5">SUM(X40:Y40)</f>
        <v>0</v>
      </c>
      <c r="Y41" s="281"/>
      <c r="Z41" s="281">
        <f t="shared" ref="Z41" si="6">SUM(Z40:AA40)</f>
        <v>0</v>
      </c>
      <c r="AA41" s="281"/>
      <c r="AB41" s="281">
        <f t="shared" ref="AB41" si="7">SUM(AB40:AC40)</f>
        <v>0</v>
      </c>
      <c r="AC41" s="281"/>
      <c r="AD41" s="281">
        <f t="shared" ref="AD41" si="8">SUM(AD40:AE40)</f>
        <v>0</v>
      </c>
      <c r="AE41" s="281"/>
      <c r="AF41" s="281">
        <f t="shared" ref="AF41" si="9">SUM(AF40:AG40)</f>
        <v>0</v>
      </c>
      <c r="AG41" s="281"/>
      <c r="AH41" s="281">
        <f t="shared" ref="AH41" si="10">SUM(AH40:AI40)</f>
        <v>5</v>
      </c>
      <c r="AI41" s="281"/>
      <c r="AJ41" s="281">
        <f t="shared" ref="AJ41" si="11">SUM(AJ40:AK40)</f>
        <v>0</v>
      </c>
      <c r="AK41" s="281"/>
      <c r="AL41" s="281">
        <f t="shared" ref="AL41" si="12">SUM(AL40:AM40)</f>
        <v>0</v>
      </c>
      <c r="AM41" s="281"/>
      <c r="AN41" s="281">
        <f>SUM(AN40:AO40)</f>
        <v>0</v>
      </c>
      <c r="AO41" s="281"/>
      <c r="AP41" s="281">
        <f t="shared" ref="AP41:CZ41" si="13">SUM(AP40:AQ40)</f>
        <v>0</v>
      </c>
      <c r="AQ41" s="281"/>
      <c r="AR41" s="281">
        <f t="shared" si="13"/>
        <v>0</v>
      </c>
      <c r="AS41" s="281"/>
      <c r="AT41" s="281">
        <f t="shared" si="13"/>
        <v>8</v>
      </c>
      <c r="AU41" s="281"/>
      <c r="AV41" s="281">
        <f t="shared" si="13"/>
        <v>0</v>
      </c>
      <c r="AW41" s="281"/>
      <c r="AX41" s="281">
        <f t="shared" si="13"/>
        <v>0</v>
      </c>
      <c r="AY41" s="281"/>
      <c r="AZ41" s="281">
        <f t="shared" si="13"/>
        <v>0</v>
      </c>
      <c r="BA41" s="281"/>
      <c r="BB41" s="281">
        <f t="shared" si="13"/>
        <v>0</v>
      </c>
      <c r="BC41" s="281"/>
      <c r="BD41" s="281">
        <f t="shared" si="13"/>
        <v>0</v>
      </c>
      <c r="BE41" s="281"/>
      <c r="BF41" s="281">
        <f t="shared" si="13"/>
        <v>2</v>
      </c>
      <c r="BG41" s="281"/>
      <c r="BH41" s="281">
        <f t="shared" si="13"/>
        <v>4</v>
      </c>
      <c r="BI41" s="281"/>
      <c r="BJ41" s="281">
        <f t="shared" si="13"/>
        <v>10</v>
      </c>
      <c r="BK41" s="281"/>
      <c r="BL41" s="281">
        <f t="shared" si="13"/>
        <v>8</v>
      </c>
      <c r="BM41" s="281"/>
      <c r="BN41" s="281">
        <f t="shared" si="13"/>
        <v>38</v>
      </c>
      <c r="BO41" s="281"/>
      <c r="BP41" s="281">
        <f t="shared" si="13"/>
        <v>65</v>
      </c>
      <c r="BQ41" s="281"/>
      <c r="BR41" s="281">
        <f t="shared" si="13"/>
        <v>110</v>
      </c>
      <c r="BS41" s="281"/>
      <c r="BT41" s="281">
        <f t="shared" si="13"/>
        <v>434</v>
      </c>
      <c r="BU41" s="281"/>
      <c r="BV41" s="281">
        <f t="shared" si="13"/>
        <v>233</v>
      </c>
      <c r="BW41" s="281"/>
      <c r="BX41" s="281">
        <f t="shared" si="13"/>
        <v>372</v>
      </c>
      <c r="BY41" s="281"/>
      <c r="BZ41" s="281">
        <f t="shared" si="13"/>
        <v>802</v>
      </c>
      <c r="CA41" s="281"/>
      <c r="CB41" s="281">
        <f t="shared" si="13"/>
        <v>689</v>
      </c>
      <c r="CC41" s="281"/>
      <c r="CD41" s="281">
        <f t="shared" si="13"/>
        <v>533</v>
      </c>
      <c r="CE41" s="281"/>
      <c r="CF41" s="281">
        <f t="shared" si="13"/>
        <v>1171</v>
      </c>
      <c r="CG41" s="281"/>
      <c r="CH41" s="281">
        <f t="shared" si="13"/>
        <v>947</v>
      </c>
      <c r="CI41" s="281"/>
      <c r="CJ41" s="281">
        <f t="shared" si="13"/>
        <v>651</v>
      </c>
      <c r="CK41" s="281"/>
      <c r="CL41" s="281">
        <f t="shared" si="13"/>
        <v>666</v>
      </c>
      <c r="CM41" s="281"/>
      <c r="CN41" s="281">
        <f t="shared" si="13"/>
        <v>342</v>
      </c>
      <c r="CO41" s="281"/>
      <c r="CP41" s="281">
        <f t="shared" si="13"/>
        <v>314</v>
      </c>
      <c r="CQ41" s="281"/>
      <c r="CR41" s="281">
        <f t="shared" si="13"/>
        <v>95</v>
      </c>
      <c r="CS41" s="281"/>
      <c r="CT41" s="281">
        <f t="shared" si="13"/>
        <v>992</v>
      </c>
      <c r="CU41" s="281"/>
      <c r="CV41" s="281">
        <f t="shared" si="13"/>
        <v>591</v>
      </c>
      <c r="CW41" s="281"/>
      <c r="CX41" s="281">
        <f t="shared" si="13"/>
        <v>634</v>
      </c>
      <c r="CY41" s="281"/>
      <c r="CZ41" s="281">
        <f t="shared" si="13"/>
        <v>203</v>
      </c>
      <c r="DA41" s="281"/>
      <c r="DB41" s="281">
        <f t="shared" ref="DB41:DH41" si="14">SUM(DB40:DC40)</f>
        <v>0</v>
      </c>
      <c r="DC41" s="281"/>
      <c r="DD41" s="281">
        <f t="shared" si="14"/>
        <v>7</v>
      </c>
      <c r="DE41" s="281"/>
      <c r="DF41" s="281">
        <f t="shared" si="14"/>
        <v>116</v>
      </c>
      <c r="DG41" s="281"/>
      <c r="DH41" s="281">
        <f t="shared" si="14"/>
        <v>0</v>
      </c>
      <c r="DI41" s="281"/>
    </row>
    <row r="42" spans="1:113"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row r="43" spans="1:113" ht="15.75" customHeight="1">
      <c r="A43" s="10"/>
      <c r="B43" s="10"/>
      <c r="C43" s="10"/>
      <c r="D43" s="10"/>
      <c r="E43" s="10"/>
      <c r="F43" s="10"/>
      <c r="G43" s="10"/>
      <c r="H43" s="10"/>
      <c r="I43" s="10"/>
      <c r="J43" s="51" t="s">
        <v>667</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row>
    <row r="44" spans="1:113" ht="15.75" customHeight="1">
      <c r="A44" s="10"/>
      <c r="B44" s="10"/>
      <c r="C44" s="10"/>
      <c r="D44" s="10"/>
      <c r="E44" s="10"/>
      <c r="F44" s="10"/>
      <c r="G44" s="10"/>
      <c r="H44" s="10"/>
      <c r="I44" s="10"/>
      <c r="J44" s="10">
        <f>COUNT(J5:J37)</f>
        <v>0</v>
      </c>
      <c r="K44" s="201">
        <f t="shared" ref="K44:AO44" si="15">COUNT(K5:K37)</f>
        <v>0</v>
      </c>
      <c r="L44" s="201">
        <f t="shared" si="15"/>
        <v>2</v>
      </c>
      <c r="M44" s="201">
        <f>COUNT(M5:M37)</f>
        <v>2</v>
      </c>
      <c r="N44" s="201">
        <f t="shared" si="15"/>
        <v>2</v>
      </c>
      <c r="O44" s="201">
        <f t="shared" si="15"/>
        <v>2</v>
      </c>
      <c r="P44" s="201">
        <f t="shared" si="15"/>
        <v>4</v>
      </c>
      <c r="Q44" s="201">
        <f t="shared" si="15"/>
        <v>4</v>
      </c>
      <c r="R44" s="201">
        <f t="shared" si="15"/>
        <v>4</v>
      </c>
      <c r="S44" s="201">
        <f t="shared" si="15"/>
        <v>4</v>
      </c>
      <c r="T44" s="201">
        <f t="shared" si="15"/>
        <v>3</v>
      </c>
      <c r="U44" s="201">
        <f t="shared" si="15"/>
        <v>3</v>
      </c>
      <c r="V44" s="201">
        <f t="shared" si="15"/>
        <v>3</v>
      </c>
      <c r="W44" s="201">
        <f t="shared" si="15"/>
        <v>3</v>
      </c>
      <c r="X44" s="201">
        <f t="shared" si="15"/>
        <v>4</v>
      </c>
      <c r="Y44" s="201">
        <f t="shared" si="15"/>
        <v>4</v>
      </c>
      <c r="Z44" s="201">
        <f t="shared" si="15"/>
        <v>4</v>
      </c>
      <c r="AA44" s="201">
        <f t="shared" si="15"/>
        <v>4</v>
      </c>
      <c r="AB44" s="201">
        <f t="shared" si="15"/>
        <v>7</v>
      </c>
      <c r="AC44" s="201">
        <f t="shared" si="15"/>
        <v>7</v>
      </c>
      <c r="AD44" s="201">
        <f t="shared" si="15"/>
        <v>7</v>
      </c>
      <c r="AE44" s="201">
        <f t="shared" si="15"/>
        <v>7</v>
      </c>
      <c r="AF44" s="201">
        <f t="shared" si="15"/>
        <v>11</v>
      </c>
      <c r="AG44" s="201">
        <f t="shared" si="15"/>
        <v>11</v>
      </c>
      <c r="AH44" s="201">
        <f t="shared" si="15"/>
        <v>11</v>
      </c>
      <c r="AI44" s="201">
        <f t="shared" si="15"/>
        <v>11</v>
      </c>
      <c r="AJ44" s="201">
        <f t="shared" si="15"/>
        <v>11</v>
      </c>
      <c r="AK44" s="201">
        <f t="shared" si="15"/>
        <v>11</v>
      </c>
      <c r="AL44" s="201">
        <f t="shared" si="15"/>
        <v>11</v>
      </c>
      <c r="AM44" s="201">
        <f t="shared" si="15"/>
        <v>11</v>
      </c>
      <c r="AN44" s="201">
        <f t="shared" si="15"/>
        <v>11</v>
      </c>
      <c r="AO44" s="201">
        <f t="shared" si="15"/>
        <v>11</v>
      </c>
      <c r="AP44" s="201">
        <f t="shared" ref="AP44:BV44" si="16">COUNT(AP5:AP37)</f>
        <v>11</v>
      </c>
      <c r="AQ44" s="201">
        <f t="shared" si="16"/>
        <v>11</v>
      </c>
      <c r="AR44" s="201">
        <f t="shared" si="16"/>
        <v>11</v>
      </c>
      <c r="AS44" s="201">
        <f t="shared" si="16"/>
        <v>11</v>
      </c>
      <c r="AT44" s="201">
        <f t="shared" si="16"/>
        <v>12</v>
      </c>
      <c r="AU44" s="201">
        <f t="shared" si="16"/>
        <v>12</v>
      </c>
      <c r="AV44" s="201">
        <f t="shared" si="16"/>
        <v>12</v>
      </c>
      <c r="AW44" s="201">
        <f t="shared" si="16"/>
        <v>12</v>
      </c>
      <c r="AX44" s="201">
        <f t="shared" si="16"/>
        <v>12</v>
      </c>
      <c r="AY44" s="201">
        <f t="shared" si="16"/>
        <v>12</v>
      </c>
      <c r="AZ44" s="201">
        <f t="shared" si="16"/>
        <v>12</v>
      </c>
      <c r="BA44" s="201">
        <f t="shared" si="16"/>
        <v>12</v>
      </c>
      <c r="BB44" s="201">
        <f t="shared" si="16"/>
        <v>12</v>
      </c>
      <c r="BC44" s="201">
        <f t="shared" si="16"/>
        <v>12</v>
      </c>
      <c r="BD44" s="201">
        <f t="shared" si="16"/>
        <v>12</v>
      </c>
      <c r="BE44" s="201">
        <f t="shared" si="16"/>
        <v>12</v>
      </c>
      <c r="BF44" s="201">
        <f t="shared" si="16"/>
        <v>14</v>
      </c>
      <c r="BG44" s="201">
        <f t="shared" si="16"/>
        <v>14</v>
      </c>
      <c r="BH44" s="201">
        <f t="shared" si="16"/>
        <v>14</v>
      </c>
      <c r="BI44" s="201">
        <f t="shared" si="16"/>
        <v>14</v>
      </c>
      <c r="BJ44" s="201">
        <f t="shared" si="16"/>
        <v>14</v>
      </c>
      <c r="BK44" s="201">
        <f t="shared" si="16"/>
        <v>14</v>
      </c>
      <c r="BL44" s="201">
        <f t="shared" si="16"/>
        <v>14</v>
      </c>
      <c r="BM44" s="201">
        <f t="shared" si="16"/>
        <v>14</v>
      </c>
      <c r="BN44" s="201">
        <f t="shared" si="16"/>
        <v>16</v>
      </c>
      <c r="BO44" s="201">
        <f t="shared" si="16"/>
        <v>16</v>
      </c>
      <c r="BP44" s="201">
        <f t="shared" si="16"/>
        <v>25</v>
      </c>
      <c r="BQ44" s="201">
        <f t="shared" si="16"/>
        <v>17</v>
      </c>
      <c r="BR44" s="201">
        <f t="shared" si="16"/>
        <v>23</v>
      </c>
      <c r="BS44" s="201">
        <f t="shared" si="16"/>
        <v>17</v>
      </c>
      <c r="BT44" s="201">
        <f t="shared" si="16"/>
        <v>31</v>
      </c>
      <c r="BU44" s="201">
        <f t="shared" si="16"/>
        <v>23</v>
      </c>
      <c r="BV44" s="201">
        <f t="shared" si="16"/>
        <v>32</v>
      </c>
      <c r="BW44" s="201">
        <f t="shared" ref="BW44:DI44" si="17">COUNT(BW5:BW37)</f>
        <v>24</v>
      </c>
      <c r="BX44" s="201">
        <f t="shared" si="17"/>
        <v>32</v>
      </c>
      <c r="BY44" s="201">
        <f t="shared" si="17"/>
        <v>24</v>
      </c>
      <c r="BZ44" s="201">
        <f t="shared" si="17"/>
        <v>32</v>
      </c>
      <c r="CA44" s="201">
        <f t="shared" si="17"/>
        <v>24</v>
      </c>
      <c r="CB44" s="201">
        <f t="shared" si="17"/>
        <v>32</v>
      </c>
      <c r="CC44" s="201">
        <f t="shared" si="17"/>
        <v>24</v>
      </c>
      <c r="CD44" s="201">
        <f t="shared" si="17"/>
        <v>30</v>
      </c>
      <c r="CE44" s="201">
        <f t="shared" si="17"/>
        <v>22</v>
      </c>
      <c r="CF44" s="201">
        <f t="shared" si="17"/>
        <v>29</v>
      </c>
      <c r="CG44" s="201">
        <f t="shared" si="17"/>
        <v>21</v>
      </c>
      <c r="CH44" s="201">
        <f t="shared" si="17"/>
        <v>20</v>
      </c>
      <c r="CI44" s="201">
        <f t="shared" si="17"/>
        <v>20</v>
      </c>
      <c r="CJ44" s="201">
        <f t="shared" si="17"/>
        <v>20</v>
      </c>
      <c r="CK44" s="201">
        <f t="shared" si="17"/>
        <v>20</v>
      </c>
      <c r="CL44" s="201">
        <f t="shared" si="17"/>
        <v>20</v>
      </c>
      <c r="CM44" s="201">
        <f t="shared" si="17"/>
        <v>20</v>
      </c>
      <c r="CN44" s="201">
        <f t="shared" si="17"/>
        <v>17</v>
      </c>
      <c r="CO44" s="201">
        <f t="shared" si="17"/>
        <v>17</v>
      </c>
      <c r="CP44" s="201">
        <f t="shared" si="17"/>
        <v>17</v>
      </c>
      <c r="CQ44" s="201">
        <f t="shared" si="17"/>
        <v>17</v>
      </c>
      <c r="CR44" s="201">
        <f t="shared" si="17"/>
        <v>5</v>
      </c>
      <c r="CS44" s="201">
        <f t="shared" si="17"/>
        <v>5</v>
      </c>
      <c r="CT44" s="201">
        <f t="shared" si="17"/>
        <v>9</v>
      </c>
      <c r="CU44" s="201">
        <f t="shared" si="17"/>
        <v>9</v>
      </c>
      <c r="CV44" s="201">
        <f t="shared" si="17"/>
        <v>4</v>
      </c>
      <c r="CW44" s="201">
        <f t="shared" si="17"/>
        <v>4</v>
      </c>
      <c r="CX44" s="201">
        <f t="shared" si="17"/>
        <v>7</v>
      </c>
      <c r="CY44" s="201">
        <f t="shared" si="17"/>
        <v>7</v>
      </c>
      <c r="CZ44" s="201">
        <f t="shared" si="17"/>
        <v>2</v>
      </c>
      <c r="DA44" s="201">
        <f t="shared" si="17"/>
        <v>2</v>
      </c>
      <c r="DB44" s="201">
        <f t="shared" si="17"/>
        <v>2</v>
      </c>
      <c r="DC44" s="201">
        <f t="shared" si="17"/>
        <v>2</v>
      </c>
      <c r="DD44" s="201">
        <f t="shared" si="17"/>
        <v>2</v>
      </c>
      <c r="DE44" s="201">
        <f t="shared" si="17"/>
        <v>2</v>
      </c>
      <c r="DF44" s="201">
        <f t="shared" si="17"/>
        <v>2</v>
      </c>
      <c r="DG44" s="201">
        <f t="shared" si="17"/>
        <v>2</v>
      </c>
      <c r="DH44" s="201">
        <f t="shared" si="17"/>
        <v>0</v>
      </c>
      <c r="DI44" s="201">
        <f t="shared" si="17"/>
        <v>0</v>
      </c>
    </row>
    <row r="45" spans="1:113" ht="15.75" customHeight="1">
      <c r="A45" s="10"/>
      <c r="B45" s="10"/>
      <c r="C45" s="10"/>
      <c r="D45" s="10"/>
      <c r="E45" s="10"/>
      <c r="F45" s="10"/>
      <c r="G45" s="10"/>
      <c r="H45" s="10"/>
      <c r="I45" s="10"/>
      <c r="J45" s="281">
        <f>MAX(J44:K44)</f>
        <v>0</v>
      </c>
      <c r="K45" s="281"/>
      <c r="L45" s="281">
        <f>MAX(L44:M44)</f>
        <v>2</v>
      </c>
      <c r="M45" s="281"/>
      <c r="N45" s="281">
        <f>MAX(N44:O44)</f>
        <v>2</v>
      </c>
      <c r="O45" s="281"/>
      <c r="P45" s="281">
        <f>MAX(P44:Q44)</f>
        <v>4</v>
      </c>
      <c r="Q45" s="281"/>
      <c r="R45" s="281">
        <f t="shared" ref="R45" si="18">MAX(R44:S44)</f>
        <v>4</v>
      </c>
      <c r="S45" s="281"/>
      <c r="T45" s="281">
        <f t="shared" ref="T45" si="19">MAX(T44:U44)</f>
        <v>3</v>
      </c>
      <c r="U45" s="281"/>
      <c r="V45" s="281">
        <f t="shared" ref="V45" si="20">MAX(V44:W44)</f>
        <v>3</v>
      </c>
      <c r="W45" s="281"/>
      <c r="X45" s="281">
        <f t="shared" ref="X45" si="21">MAX(X44:Y44)</f>
        <v>4</v>
      </c>
      <c r="Y45" s="281"/>
      <c r="Z45" s="281">
        <f t="shared" ref="Z45" si="22">MAX(Z44:AA44)</f>
        <v>4</v>
      </c>
      <c r="AA45" s="281"/>
      <c r="AB45" s="281">
        <f t="shared" ref="AB45" si="23">MAX(AB44:AC44)</f>
        <v>7</v>
      </c>
      <c r="AC45" s="281"/>
      <c r="AD45" s="281">
        <f t="shared" ref="AD45" si="24">MAX(AD44:AE44)</f>
        <v>7</v>
      </c>
      <c r="AE45" s="281"/>
      <c r="AF45" s="281">
        <f t="shared" ref="AF45" si="25">MAX(AF44:AG44)</f>
        <v>11</v>
      </c>
      <c r="AG45" s="281"/>
      <c r="AH45" s="281">
        <f t="shared" ref="AH45" si="26">MAX(AH44:AI44)</f>
        <v>11</v>
      </c>
      <c r="AI45" s="281"/>
      <c r="AJ45" s="281">
        <f t="shared" ref="AJ45" si="27">MAX(AJ44:AK44)</f>
        <v>11</v>
      </c>
      <c r="AK45" s="281"/>
      <c r="AL45" s="281">
        <f t="shared" ref="AL45" si="28">MAX(AL44:AM44)</f>
        <v>11</v>
      </c>
      <c r="AM45" s="281"/>
      <c r="AN45" s="281">
        <f>MAX(AN44:AO44)</f>
        <v>11</v>
      </c>
      <c r="AO45" s="281"/>
      <c r="AP45" s="281">
        <f t="shared" ref="AP45" si="29">MAX(AP44:AQ44)</f>
        <v>11</v>
      </c>
      <c r="AQ45" s="281"/>
      <c r="AR45" s="281">
        <f t="shared" ref="AR45" si="30">MAX(AR44:AS44)</f>
        <v>11</v>
      </c>
      <c r="AS45" s="281"/>
      <c r="AT45" s="281">
        <f t="shared" ref="AT45" si="31">MAX(AT44:AU44)</f>
        <v>12</v>
      </c>
      <c r="AU45" s="281"/>
      <c r="AV45" s="281">
        <f t="shared" ref="AV45" si="32">MAX(AV44:AW44)</f>
        <v>12</v>
      </c>
      <c r="AW45" s="281"/>
      <c r="AX45" s="281">
        <f t="shared" ref="AX45" si="33">MAX(AX44:AY44)</f>
        <v>12</v>
      </c>
      <c r="AY45" s="281"/>
      <c r="AZ45" s="281">
        <f t="shared" ref="AZ45" si="34">MAX(AZ44:BA44)</f>
        <v>12</v>
      </c>
      <c r="BA45" s="281"/>
      <c r="BB45" s="281">
        <f t="shared" ref="BB45" si="35">MAX(BB44:BC44)</f>
        <v>12</v>
      </c>
      <c r="BC45" s="281"/>
      <c r="BD45" s="281">
        <f t="shared" ref="BD45" si="36">MAX(BD44:BE44)</f>
        <v>12</v>
      </c>
      <c r="BE45" s="281"/>
      <c r="BF45" s="281">
        <f t="shared" ref="BF45" si="37">MAX(BF44:BG44)</f>
        <v>14</v>
      </c>
      <c r="BG45" s="281"/>
      <c r="BH45" s="281">
        <f t="shared" ref="BH45" si="38">MAX(BH44:BI44)</f>
        <v>14</v>
      </c>
      <c r="BI45" s="281"/>
      <c r="BJ45" s="281">
        <f t="shared" ref="BJ45" si="39">MAX(BJ44:BK44)</f>
        <v>14</v>
      </c>
      <c r="BK45" s="281"/>
      <c r="BL45" s="281">
        <f t="shared" ref="BL45" si="40">MAX(BL44:BM44)</f>
        <v>14</v>
      </c>
      <c r="BM45" s="281"/>
      <c r="BN45" s="281">
        <f t="shared" ref="BN45" si="41">MAX(BN44:BO44)</f>
        <v>16</v>
      </c>
      <c r="BO45" s="281"/>
      <c r="BP45" s="281">
        <f t="shared" ref="BP45" si="42">MAX(BP44:BQ44)</f>
        <v>25</v>
      </c>
      <c r="BQ45" s="281"/>
      <c r="BR45" s="281">
        <f t="shared" ref="BR45" si="43">MAX(BR44:BS44)</f>
        <v>23</v>
      </c>
      <c r="BS45" s="281"/>
      <c r="BT45" s="281">
        <f t="shared" ref="BT45" si="44">MAX(BT44:BU44)</f>
        <v>31</v>
      </c>
      <c r="BU45" s="281"/>
      <c r="BV45" s="281">
        <f t="shared" ref="BV45" si="45">MAX(BV44:BW44)</f>
        <v>32</v>
      </c>
      <c r="BW45" s="281"/>
      <c r="BX45" s="281">
        <f t="shared" ref="BX45" si="46">MAX(BX44:BY44)</f>
        <v>32</v>
      </c>
      <c r="BY45" s="281"/>
      <c r="BZ45" s="281">
        <f t="shared" ref="BZ45" si="47">MAX(BZ44:CA44)</f>
        <v>32</v>
      </c>
      <c r="CA45" s="281"/>
      <c r="CB45" s="281">
        <f t="shared" ref="CB45" si="48">MAX(CB44:CC44)</f>
        <v>32</v>
      </c>
      <c r="CC45" s="281"/>
      <c r="CD45" s="281">
        <f t="shared" ref="CD45" si="49">MAX(CD44:CE44)</f>
        <v>30</v>
      </c>
      <c r="CE45" s="281"/>
      <c r="CF45" s="281">
        <f t="shared" ref="CF45" si="50">MAX(CF44:CG44)</f>
        <v>29</v>
      </c>
      <c r="CG45" s="281"/>
      <c r="CH45" s="281">
        <f t="shared" ref="CH45" si="51">MAX(CH44:CI44)</f>
        <v>20</v>
      </c>
      <c r="CI45" s="281"/>
      <c r="CJ45" s="281">
        <f t="shared" ref="CJ45" si="52">MAX(CJ44:CK44)</f>
        <v>20</v>
      </c>
      <c r="CK45" s="281"/>
      <c r="CL45" s="281">
        <f t="shared" ref="CL45" si="53">MAX(CL44:CM44)</f>
        <v>20</v>
      </c>
      <c r="CM45" s="281"/>
      <c r="CN45" s="281">
        <f t="shared" ref="CN45" si="54">MAX(CN44:CO44)</f>
        <v>17</v>
      </c>
      <c r="CO45" s="281"/>
      <c r="CP45" s="281">
        <f t="shared" ref="CP45" si="55">MAX(CP44:CQ44)</f>
        <v>17</v>
      </c>
      <c r="CQ45" s="281"/>
      <c r="CR45" s="281">
        <f t="shared" ref="CR45" si="56">MAX(CR44:CS44)</f>
        <v>5</v>
      </c>
      <c r="CS45" s="281"/>
      <c r="CT45" s="281">
        <f t="shared" ref="CT45" si="57">MAX(CT44:CU44)</f>
        <v>9</v>
      </c>
      <c r="CU45" s="281"/>
      <c r="CV45" s="281">
        <f t="shared" ref="CV45" si="58">MAX(CV44:CW44)</f>
        <v>4</v>
      </c>
      <c r="CW45" s="281"/>
      <c r="CX45" s="281">
        <f t="shared" ref="CX45" si="59">MAX(CX44:CY44)</f>
        <v>7</v>
      </c>
      <c r="CY45" s="281"/>
      <c r="CZ45" s="281">
        <f t="shared" ref="CZ45" si="60">MAX(CZ44:DA44)</f>
        <v>2</v>
      </c>
      <c r="DA45" s="281"/>
      <c r="DB45" s="281">
        <f t="shared" ref="DB45" si="61">MAX(DB44:DC44)</f>
        <v>2</v>
      </c>
      <c r="DC45" s="281"/>
      <c r="DD45" s="281">
        <f t="shared" ref="DD45" si="62">MAX(DD44:DE44)</f>
        <v>2</v>
      </c>
      <c r="DE45" s="281"/>
      <c r="DF45" s="281">
        <f>MAX(DF44:DG44)</f>
        <v>2</v>
      </c>
      <c r="DG45" s="281"/>
      <c r="DH45" s="281">
        <f t="shared" ref="DH45" si="63">MAX(DH44:DI44)</f>
        <v>0</v>
      </c>
      <c r="DI45" s="281"/>
    </row>
    <row r="46" spans="1:113"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row>
    <row r="47" spans="1:113"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row>
    <row r="48" spans="1:113" ht="15.75" customHeight="1">
      <c r="A48" s="10"/>
      <c r="B48" s="10"/>
      <c r="C48" s="10"/>
      <c r="D48" s="10"/>
      <c r="E48" s="10"/>
      <c r="F48" s="10"/>
      <c r="G48" s="10"/>
      <c r="H48" s="10"/>
      <c r="I48" s="10"/>
      <c r="J48" s="59" t="s">
        <v>674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row>
    <row r="49" spans="1:113" ht="15.75" customHeight="1">
      <c r="A49" s="10"/>
      <c r="B49" s="10"/>
      <c r="C49" s="10"/>
      <c r="D49" s="10"/>
      <c r="E49" s="10"/>
      <c r="F49" s="10"/>
      <c r="G49" s="10"/>
      <c r="H49" s="10"/>
      <c r="I49" s="10"/>
      <c r="J49" s="280" t="s">
        <v>675</v>
      </c>
      <c r="K49" s="280"/>
      <c r="L49" s="280"/>
      <c r="M49" s="280"/>
      <c r="N49" s="60">
        <v>1</v>
      </c>
      <c r="O49" s="60">
        <v>2</v>
      </c>
      <c r="P49" s="60">
        <v>3</v>
      </c>
      <c r="Q49" s="60">
        <v>4</v>
      </c>
      <c r="R49" s="60">
        <v>5</v>
      </c>
      <c r="S49" s="60">
        <v>6</v>
      </c>
      <c r="T49" s="60">
        <v>7</v>
      </c>
      <c r="U49" s="60">
        <v>8</v>
      </c>
      <c r="V49" s="60">
        <v>9</v>
      </c>
      <c r="W49" s="60">
        <v>10</v>
      </c>
      <c r="X49" s="60">
        <v>11</v>
      </c>
      <c r="Y49" s="60">
        <v>12</v>
      </c>
      <c r="Z49" s="60">
        <v>13</v>
      </c>
      <c r="AA49" s="60">
        <v>14</v>
      </c>
      <c r="AB49" s="60">
        <v>15</v>
      </c>
      <c r="AC49" s="60">
        <v>16</v>
      </c>
      <c r="AD49" s="60">
        <v>17</v>
      </c>
      <c r="AE49" s="60">
        <v>18</v>
      </c>
      <c r="AF49" s="60">
        <v>19</v>
      </c>
      <c r="AG49" s="60">
        <v>20</v>
      </c>
      <c r="AH49" s="60">
        <v>21</v>
      </c>
      <c r="AI49" s="60">
        <v>22</v>
      </c>
      <c r="AJ49" s="60">
        <v>23</v>
      </c>
      <c r="AK49" s="60">
        <v>24</v>
      </c>
      <c r="AL49" s="60">
        <v>25</v>
      </c>
      <c r="AM49" s="60">
        <v>26</v>
      </c>
      <c r="AN49" s="60">
        <v>27</v>
      </c>
      <c r="AO49" s="60">
        <v>28</v>
      </c>
      <c r="AP49" s="60">
        <v>29</v>
      </c>
      <c r="AQ49" s="60">
        <v>30</v>
      </c>
      <c r="AR49" s="60">
        <v>31</v>
      </c>
      <c r="AS49" s="60">
        <v>32</v>
      </c>
      <c r="AT49" s="60">
        <v>33</v>
      </c>
      <c r="AU49" s="60">
        <v>34</v>
      </c>
      <c r="AV49" s="60">
        <v>35</v>
      </c>
      <c r="AW49" s="60">
        <v>36</v>
      </c>
      <c r="AX49" s="60">
        <v>37</v>
      </c>
      <c r="AY49" s="60">
        <v>38</v>
      </c>
      <c r="AZ49" s="60">
        <v>39</v>
      </c>
      <c r="BA49" s="60">
        <v>40</v>
      </c>
      <c r="BB49" s="60">
        <v>41</v>
      </c>
      <c r="BC49" s="60">
        <v>42</v>
      </c>
      <c r="BD49" s="60">
        <v>43</v>
      </c>
      <c r="BE49" s="60">
        <v>44</v>
      </c>
      <c r="BF49" s="60">
        <v>45</v>
      </c>
      <c r="BG49" s="60">
        <v>46</v>
      </c>
      <c r="BH49" s="60">
        <v>47</v>
      </c>
      <c r="BI49" s="60">
        <v>48</v>
      </c>
      <c r="BJ49" s="60">
        <v>49</v>
      </c>
      <c r="BK49" s="60">
        <v>50</v>
      </c>
      <c r="BL49" s="60">
        <v>51</v>
      </c>
      <c r="BM49" s="60">
        <v>52</v>
      </c>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row>
    <row r="50" spans="1:113" ht="15.75" customHeight="1">
      <c r="A50" s="10"/>
      <c r="B50" s="10"/>
      <c r="C50" s="10"/>
      <c r="D50" s="10"/>
      <c r="E50" s="10"/>
      <c r="F50" s="10"/>
      <c r="G50" s="10"/>
      <c r="H50" s="10"/>
      <c r="I50" s="10"/>
      <c r="J50" s="280" t="s">
        <v>676</v>
      </c>
      <c r="K50" s="280"/>
      <c r="L50" s="280"/>
      <c r="M50" s="280"/>
      <c r="N50" s="60">
        <f>J41</f>
        <v>0</v>
      </c>
      <c r="O50" s="60">
        <f>L41</f>
        <v>277</v>
      </c>
      <c r="P50" s="60">
        <f>N41</f>
        <v>2</v>
      </c>
      <c r="Q50" s="60">
        <f>P41</f>
        <v>8</v>
      </c>
      <c r="R50" s="60">
        <f>R41</f>
        <v>1</v>
      </c>
      <c r="S50" s="60">
        <f>T41</f>
        <v>0</v>
      </c>
      <c r="T50" s="60">
        <f>V41</f>
        <v>0</v>
      </c>
      <c r="U50" s="60">
        <f>X41</f>
        <v>0</v>
      </c>
      <c r="V50" s="60">
        <f>Z41</f>
        <v>0</v>
      </c>
      <c r="W50" s="60">
        <f>AB41</f>
        <v>0</v>
      </c>
      <c r="X50" s="60">
        <f>AD41</f>
        <v>0</v>
      </c>
      <c r="Y50" s="60">
        <f>AF41</f>
        <v>0</v>
      </c>
      <c r="Z50" s="60">
        <f>AH41</f>
        <v>5</v>
      </c>
      <c r="AA50" s="60">
        <f>AJ41</f>
        <v>0</v>
      </c>
      <c r="AB50" s="60">
        <f>AL41</f>
        <v>0</v>
      </c>
      <c r="AC50" s="60">
        <f>AN41</f>
        <v>0</v>
      </c>
      <c r="AD50" s="60">
        <f>AP41</f>
        <v>0</v>
      </c>
      <c r="AE50" s="60">
        <f>AR41</f>
        <v>0</v>
      </c>
      <c r="AF50" s="60">
        <f>AT41</f>
        <v>8</v>
      </c>
      <c r="AG50" s="60">
        <f>AV41</f>
        <v>0</v>
      </c>
      <c r="AH50" s="60">
        <f>AX41</f>
        <v>0</v>
      </c>
      <c r="AI50" s="60">
        <f>AZ41</f>
        <v>0</v>
      </c>
      <c r="AJ50" s="60">
        <f>BB41</f>
        <v>0</v>
      </c>
      <c r="AK50" s="60">
        <f>BD41</f>
        <v>0</v>
      </c>
      <c r="AL50" s="60">
        <f>BF41</f>
        <v>2</v>
      </c>
      <c r="AM50" s="60">
        <f>BH41</f>
        <v>4</v>
      </c>
      <c r="AN50" s="60">
        <f>BJ41</f>
        <v>10</v>
      </c>
      <c r="AO50" s="60">
        <f>BL41</f>
        <v>8</v>
      </c>
      <c r="AP50" s="60">
        <f>BN41</f>
        <v>38</v>
      </c>
      <c r="AQ50" s="60">
        <f>BP41</f>
        <v>65</v>
      </c>
      <c r="AR50" s="60">
        <f>BR41</f>
        <v>110</v>
      </c>
      <c r="AS50" s="60">
        <f>BT41</f>
        <v>434</v>
      </c>
      <c r="AT50" s="60">
        <f>BV41</f>
        <v>233</v>
      </c>
      <c r="AU50" s="60">
        <f>BX41</f>
        <v>372</v>
      </c>
      <c r="AV50" s="60">
        <f>BZ41</f>
        <v>802</v>
      </c>
      <c r="AW50" s="60">
        <f>CB41</f>
        <v>689</v>
      </c>
      <c r="AX50" s="60">
        <f>CD41</f>
        <v>533</v>
      </c>
      <c r="AY50" s="60">
        <f>CF41</f>
        <v>1171</v>
      </c>
      <c r="AZ50" s="60">
        <f>CH41</f>
        <v>947</v>
      </c>
      <c r="BA50" s="60">
        <f>CJ41</f>
        <v>651</v>
      </c>
      <c r="BB50" s="60">
        <f>CL41</f>
        <v>666</v>
      </c>
      <c r="BC50" s="60">
        <f>CN41</f>
        <v>342</v>
      </c>
      <c r="BD50" s="60">
        <f>CP41</f>
        <v>314</v>
      </c>
      <c r="BE50" s="60">
        <f>CR41</f>
        <v>95</v>
      </c>
      <c r="BF50" s="60">
        <f>CT41</f>
        <v>992</v>
      </c>
      <c r="BG50" s="60">
        <f>CV41</f>
        <v>591</v>
      </c>
      <c r="BH50" s="60">
        <f>CX41</f>
        <v>634</v>
      </c>
      <c r="BI50" s="60">
        <f>CZ41</f>
        <v>203</v>
      </c>
      <c r="BJ50" s="60">
        <f>DB41</f>
        <v>0</v>
      </c>
      <c r="BK50" s="60">
        <f>DD41</f>
        <v>7</v>
      </c>
      <c r="BL50" s="60">
        <f>DF41</f>
        <v>116</v>
      </c>
      <c r="BM50" s="60">
        <f>DH41</f>
        <v>0</v>
      </c>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row>
    <row r="51" spans="1:113" ht="15.75" customHeight="1">
      <c r="A51" s="10"/>
      <c r="B51" s="10"/>
      <c r="C51" s="10"/>
      <c r="D51" s="10"/>
      <c r="E51" s="10"/>
      <c r="F51" s="10"/>
      <c r="G51" s="10"/>
      <c r="H51" s="10"/>
      <c r="I51" s="10"/>
      <c r="J51" s="280" t="s">
        <v>1110</v>
      </c>
      <c r="K51" s="280"/>
      <c r="L51" s="280"/>
      <c r="M51" s="280"/>
      <c r="N51" s="60">
        <f>J45</f>
        <v>0</v>
      </c>
      <c r="O51" s="60">
        <f>L45</f>
        <v>2</v>
      </c>
      <c r="P51" s="60">
        <f>N45</f>
        <v>2</v>
      </c>
      <c r="Q51" s="60">
        <f>P45</f>
        <v>4</v>
      </c>
      <c r="R51" s="60">
        <f>R45</f>
        <v>4</v>
      </c>
      <c r="S51" s="60">
        <f>T45</f>
        <v>3</v>
      </c>
      <c r="T51" s="60">
        <f>V45</f>
        <v>3</v>
      </c>
      <c r="U51" s="60">
        <f>X45</f>
        <v>4</v>
      </c>
      <c r="V51" s="60">
        <f>Z45</f>
        <v>4</v>
      </c>
      <c r="W51" s="60">
        <f>AB45</f>
        <v>7</v>
      </c>
      <c r="X51" s="60">
        <f>AD45</f>
        <v>7</v>
      </c>
      <c r="Y51" s="60">
        <f>AF45</f>
        <v>11</v>
      </c>
      <c r="Z51" s="60">
        <f>AH45</f>
        <v>11</v>
      </c>
      <c r="AA51" s="60">
        <f>AJ45</f>
        <v>11</v>
      </c>
      <c r="AB51" s="60">
        <f>AL45</f>
        <v>11</v>
      </c>
      <c r="AC51" s="60">
        <f>AN45</f>
        <v>11</v>
      </c>
      <c r="AD51" s="60">
        <f>AP45</f>
        <v>11</v>
      </c>
      <c r="AE51" s="60">
        <f>AR45</f>
        <v>11</v>
      </c>
      <c r="AF51" s="60">
        <f>AT45</f>
        <v>12</v>
      </c>
      <c r="AG51" s="60">
        <f>AV45</f>
        <v>12</v>
      </c>
      <c r="AH51" s="60">
        <f>AX45</f>
        <v>12</v>
      </c>
      <c r="AI51" s="60">
        <f>AZ45</f>
        <v>12</v>
      </c>
      <c r="AJ51" s="60">
        <f>BB45</f>
        <v>12</v>
      </c>
      <c r="AK51" s="60">
        <f>BD45</f>
        <v>12</v>
      </c>
      <c r="AL51" s="60">
        <f>BF45</f>
        <v>14</v>
      </c>
      <c r="AM51" s="60">
        <f>BH45</f>
        <v>14</v>
      </c>
      <c r="AN51" s="60">
        <f>BJ45</f>
        <v>14</v>
      </c>
      <c r="AO51" s="60">
        <f>BL45</f>
        <v>14</v>
      </c>
      <c r="AP51" s="60">
        <f>BN45</f>
        <v>16</v>
      </c>
      <c r="AQ51" s="60">
        <f>BP45</f>
        <v>25</v>
      </c>
      <c r="AR51" s="60">
        <f>BR45</f>
        <v>23</v>
      </c>
      <c r="AS51" s="60">
        <f>BT45</f>
        <v>31</v>
      </c>
      <c r="AT51" s="60">
        <f>BV45</f>
        <v>32</v>
      </c>
      <c r="AU51" s="60">
        <f>BX45</f>
        <v>32</v>
      </c>
      <c r="AV51" s="60">
        <f>BZ45</f>
        <v>32</v>
      </c>
      <c r="AW51" s="60">
        <f>CB45</f>
        <v>32</v>
      </c>
      <c r="AX51" s="60">
        <f>CD45</f>
        <v>30</v>
      </c>
      <c r="AY51" s="60">
        <f>CF45</f>
        <v>29</v>
      </c>
      <c r="AZ51" s="60">
        <f>CH45</f>
        <v>20</v>
      </c>
      <c r="BA51" s="60">
        <f>CJ45</f>
        <v>20</v>
      </c>
      <c r="BB51" s="60">
        <f>CL45</f>
        <v>20</v>
      </c>
      <c r="BC51" s="60">
        <f>CN45</f>
        <v>17</v>
      </c>
      <c r="BD51" s="60">
        <f>CP45</f>
        <v>17</v>
      </c>
      <c r="BE51" s="60">
        <f>CR45</f>
        <v>5</v>
      </c>
      <c r="BF51" s="60">
        <f>CT45</f>
        <v>9</v>
      </c>
      <c r="BG51" s="60">
        <f>CV45</f>
        <v>4</v>
      </c>
      <c r="BH51" s="60">
        <f>CX45</f>
        <v>7</v>
      </c>
      <c r="BI51" s="60">
        <f>CZ45</f>
        <v>2</v>
      </c>
      <c r="BJ51" s="60">
        <f>DB45</f>
        <v>2</v>
      </c>
      <c r="BK51" s="60">
        <f>DD45</f>
        <v>2</v>
      </c>
      <c r="BL51" s="60">
        <f>DF45</f>
        <v>2</v>
      </c>
      <c r="BM51" s="60">
        <f>DH45</f>
        <v>0</v>
      </c>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row>
    <row r="52" spans="1:113"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row>
    <row r="53" spans="1:11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row>
    <row r="54" spans="1:113"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row>
    <row r="55" spans="1:113"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row>
    <row r="56" spans="1:113"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row>
    <row r="57" spans="1:113"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row>
    <row r="58" spans="1:113"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row>
    <row r="59" spans="1:113"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row>
    <row r="60" spans="1:113"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row>
    <row r="61" spans="1:113"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row>
    <row r="62" spans="1:113"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row>
    <row r="63" spans="1:11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row>
    <row r="64" spans="1:113"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row>
    <row r="65" spans="1:113"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row>
    <row r="66" spans="1:113" ht="12.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row>
    <row r="67" spans="1:113"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row>
    <row r="68" spans="1:113" ht="12.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row>
  </sheetData>
  <mergeCells count="166">
    <mergeCell ref="G14:H14"/>
    <mergeCell ref="G15:H15"/>
    <mergeCell ref="G16:H16"/>
    <mergeCell ref="B23:D23"/>
    <mergeCell ref="G28:H28"/>
    <mergeCell ref="CX41:CY41"/>
    <mergeCell ref="CZ41:DA41"/>
    <mergeCell ref="DB41:DC41"/>
    <mergeCell ref="DD41:DE41"/>
    <mergeCell ref="BN41:BO41"/>
    <mergeCell ref="BP41:BQ41"/>
    <mergeCell ref="BR41:BS41"/>
    <mergeCell ref="BT41:BU41"/>
    <mergeCell ref="BV41:BW41"/>
    <mergeCell ref="BX41:BY41"/>
    <mergeCell ref="BZ41:CA41"/>
    <mergeCell ref="CB41:CC41"/>
    <mergeCell ref="CD41:CE41"/>
    <mergeCell ref="AV41:AW41"/>
    <mergeCell ref="AX41:AY41"/>
    <mergeCell ref="AZ41:BA41"/>
    <mergeCell ref="BB41:BC41"/>
    <mergeCell ref="BD41:BE41"/>
    <mergeCell ref="BF41:BG41"/>
    <mergeCell ref="DF41:DG41"/>
    <mergeCell ref="DH41:DI41"/>
    <mergeCell ref="CF41:CG41"/>
    <mergeCell ref="CH41:CI41"/>
    <mergeCell ref="CJ41:CK41"/>
    <mergeCell ref="CL41:CM41"/>
    <mergeCell ref="CN41:CO41"/>
    <mergeCell ref="CP41:CQ41"/>
    <mergeCell ref="CR41:CS41"/>
    <mergeCell ref="CT41:CU41"/>
    <mergeCell ref="CV41:CW41"/>
    <mergeCell ref="BH41:BI41"/>
    <mergeCell ref="BJ41:BK41"/>
    <mergeCell ref="BL41:BM41"/>
    <mergeCell ref="J49:M49"/>
    <mergeCell ref="J50:M50"/>
    <mergeCell ref="J51:M51"/>
    <mergeCell ref="BL3:BM3"/>
    <mergeCell ref="BJ3:BK3"/>
    <mergeCell ref="DF3:DG3"/>
    <mergeCell ref="DD3:DE3"/>
    <mergeCell ref="BV3:BW3"/>
    <mergeCell ref="BX3:BY3"/>
    <mergeCell ref="BR3:BS3"/>
    <mergeCell ref="BT3:BU3"/>
    <mergeCell ref="CB3:CC3"/>
    <mergeCell ref="BZ3:CA3"/>
    <mergeCell ref="CD3:CE3"/>
    <mergeCell ref="BN3:BO3"/>
    <mergeCell ref="BP3:BQ3"/>
    <mergeCell ref="L41:M41"/>
    <mergeCell ref="N41:O41"/>
    <mergeCell ref="P41:Q41"/>
    <mergeCell ref="R41:S41"/>
    <mergeCell ref="T41:U41"/>
    <mergeCell ref="DH3:DI3"/>
    <mergeCell ref="CF3:CG3"/>
    <mergeCell ref="CH3:CI3"/>
    <mergeCell ref="CZ3:DA3"/>
    <mergeCell ref="CN3:CO3"/>
    <mergeCell ref="CJ3:CK3"/>
    <mergeCell ref="CL3:CM3"/>
    <mergeCell ref="CX3:CY3"/>
    <mergeCell ref="CP3:CQ3"/>
    <mergeCell ref="CR3:CS3"/>
    <mergeCell ref="CT3:CU3"/>
    <mergeCell ref="CV3:CW3"/>
    <mergeCell ref="DB3:DC3"/>
    <mergeCell ref="J1:L1"/>
    <mergeCell ref="J2:L2"/>
    <mergeCell ref="J3:K3"/>
    <mergeCell ref="BH3:BI3"/>
    <mergeCell ref="T3:U3"/>
    <mergeCell ref="AX3:AY3"/>
    <mergeCell ref="BB3:BC3"/>
    <mergeCell ref="AZ3:BA3"/>
    <mergeCell ref="BD3:BE3"/>
    <mergeCell ref="BF3:BG3"/>
    <mergeCell ref="AJ3:AK3"/>
    <mergeCell ref="AL3:AM3"/>
    <mergeCell ref="AT3:AU3"/>
    <mergeCell ref="AV3:AW3"/>
    <mergeCell ref="X3:Y3"/>
    <mergeCell ref="AR3:AS3"/>
    <mergeCell ref="Z3:AA3"/>
    <mergeCell ref="AD3:AE3"/>
    <mergeCell ref="AB3:AC3"/>
    <mergeCell ref="AH3:AI3"/>
    <mergeCell ref="AP3:AQ3"/>
    <mergeCell ref="AF3:AG3"/>
    <mergeCell ref="V3:W3"/>
    <mergeCell ref="AN3:AO3"/>
    <mergeCell ref="P3:Q3"/>
    <mergeCell ref="R3:S3"/>
    <mergeCell ref="L3:M3"/>
    <mergeCell ref="N3:O3"/>
    <mergeCell ref="AP41:AQ41"/>
    <mergeCell ref="AF41:AG41"/>
    <mergeCell ref="AH41:AI41"/>
    <mergeCell ref="AJ41:AK41"/>
    <mergeCell ref="AL41:AM41"/>
    <mergeCell ref="AN41:AO41"/>
    <mergeCell ref="V41:W41"/>
    <mergeCell ref="X41:Y41"/>
    <mergeCell ref="Z41:AA41"/>
    <mergeCell ref="AB41:AC41"/>
    <mergeCell ref="AD41:AE41"/>
    <mergeCell ref="J41:K41"/>
    <mergeCell ref="AN45:AO45"/>
    <mergeCell ref="AP45:AQ45"/>
    <mergeCell ref="AR45:AS45"/>
    <mergeCell ref="AT45:AU45"/>
    <mergeCell ref="AV45:AW45"/>
    <mergeCell ref="AD45:AE45"/>
    <mergeCell ref="AF45:AG45"/>
    <mergeCell ref="AH45:AI45"/>
    <mergeCell ref="AJ45:AK45"/>
    <mergeCell ref="AL45:AM45"/>
    <mergeCell ref="AR41:AS41"/>
    <mergeCell ref="AT41:AU41"/>
    <mergeCell ref="T45:U45"/>
    <mergeCell ref="V45:W45"/>
    <mergeCell ref="X45:Y45"/>
    <mergeCell ref="Z45:AA45"/>
    <mergeCell ref="AB45:AC45"/>
    <mergeCell ref="J45:K45"/>
    <mergeCell ref="L45:M45"/>
    <mergeCell ref="N45:O45"/>
    <mergeCell ref="P45:Q45"/>
    <mergeCell ref="R45:S45"/>
    <mergeCell ref="BH45:BI45"/>
    <mergeCell ref="BJ45:BK45"/>
    <mergeCell ref="BL45:BM45"/>
    <mergeCell ref="BN45:BO45"/>
    <mergeCell ref="BP45:BQ45"/>
    <mergeCell ref="AX45:AY45"/>
    <mergeCell ref="AZ45:BA45"/>
    <mergeCell ref="BB45:BC45"/>
    <mergeCell ref="BD45:BE45"/>
    <mergeCell ref="BF45:BG45"/>
    <mergeCell ref="DF45:DG45"/>
    <mergeCell ref="DH45:DI45"/>
    <mergeCell ref="CV45:CW45"/>
    <mergeCell ref="CX45:CY45"/>
    <mergeCell ref="CZ45:DA45"/>
    <mergeCell ref="DB45:DC45"/>
    <mergeCell ref="DD45:DE45"/>
    <mergeCell ref="CL45:CM45"/>
    <mergeCell ref="CN45:CO45"/>
    <mergeCell ref="CP45:CQ45"/>
    <mergeCell ref="CR45:CS45"/>
    <mergeCell ref="CT45:CU45"/>
    <mergeCell ref="CB45:CC45"/>
    <mergeCell ref="CD45:CE45"/>
    <mergeCell ref="CF45:CG45"/>
    <mergeCell ref="CH45:CI45"/>
    <mergeCell ref="CJ45:CK45"/>
    <mergeCell ref="BR45:BS45"/>
    <mergeCell ref="BT45:BU45"/>
    <mergeCell ref="BV45:BW45"/>
    <mergeCell ref="BX45:BY45"/>
    <mergeCell ref="BZ45:CA45"/>
  </mergeCells>
  <conditionalFormatting sqref="J43">
    <cfRule type="cellIs" dxfId="21" priority="31" operator="greaterThan">
      <formula>0</formula>
    </cfRule>
  </conditionalFormatting>
  <conditionalFormatting sqref="J5:CA10 CD5:DI10">
    <cfRule type="cellIs" dxfId="20" priority="1" operator="greater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2"/>
  <sheetViews>
    <sheetView workbookViewId="0">
      <pane xSplit="9" ySplit="4" topLeftCell="AT5" activePane="bottomRight" state="frozen"/>
      <selection pane="topRight" activeCell="J1" sqref="J1"/>
      <selection pane="bottomLeft" activeCell="A5" sqref="A5"/>
      <selection pane="bottomRight" activeCell="N26" sqref="N26"/>
    </sheetView>
  </sheetViews>
  <sheetFormatPr baseColWidth="10" defaultColWidth="14.42578125" defaultRowHeight="15.75" customHeight="1"/>
  <cols>
    <col min="9" max="9" width="6" customWidth="1"/>
    <col min="10" max="113" width="5.14062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thickBo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43" t="s">
        <v>399</v>
      </c>
      <c r="B5" s="243">
        <v>1</v>
      </c>
      <c r="C5" s="243" t="s">
        <v>380</v>
      </c>
      <c r="D5" s="243" t="s">
        <v>400</v>
      </c>
      <c r="E5" s="243"/>
      <c r="F5" s="243"/>
      <c r="G5" s="243" t="s">
        <v>403</v>
      </c>
      <c r="H5" s="10"/>
      <c r="I5" s="10"/>
      <c r="J5" s="85">
        <v>76</v>
      </c>
      <c r="K5" s="86">
        <v>88</v>
      </c>
      <c r="L5" s="92">
        <v>40</v>
      </c>
      <c r="M5" s="93">
        <v>48</v>
      </c>
      <c r="N5" s="98">
        <v>44</v>
      </c>
      <c r="O5" s="99">
        <v>34</v>
      </c>
      <c r="P5" s="85">
        <v>3</v>
      </c>
      <c r="Q5" s="99">
        <v>5</v>
      </c>
      <c r="R5" s="85">
        <v>11</v>
      </c>
      <c r="S5" s="99">
        <v>9</v>
      </c>
      <c r="T5" s="85">
        <v>4</v>
      </c>
      <c r="U5" s="86">
        <v>6</v>
      </c>
      <c r="V5" s="92">
        <v>6</v>
      </c>
      <c r="W5" s="93">
        <v>5</v>
      </c>
      <c r="X5" s="98">
        <v>4</v>
      </c>
      <c r="Y5" s="99">
        <v>4</v>
      </c>
      <c r="Z5" s="85">
        <v>10</v>
      </c>
      <c r="AA5" s="99">
        <v>4</v>
      </c>
      <c r="AB5" s="85">
        <v>16</v>
      </c>
      <c r="AC5" s="86">
        <v>8</v>
      </c>
      <c r="AD5" s="92">
        <v>8</v>
      </c>
      <c r="AE5" s="93">
        <v>0</v>
      </c>
      <c r="AF5" s="98">
        <v>0</v>
      </c>
      <c r="AG5" s="99">
        <v>1</v>
      </c>
      <c r="AH5" s="85">
        <v>2</v>
      </c>
      <c r="AI5" s="99">
        <v>0</v>
      </c>
      <c r="AJ5" s="85">
        <v>7</v>
      </c>
      <c r="AK5" s="86">
        <v>15</v>
      </c>
      <c r="AL5" s="92">
        <v>1</v>
      </c>
      <c r="AM5" s="93">
        <v>8</v>
      </c>
      <c r="AN5" s="98">
        <v>35</v>
      </c>
      <c r="AO5" s="99">
        <v>96</v>
      </c>
      <c r="AP5" s="85">
        <v>20</v>
      </c>
      <c r="AQ5" s="99">
        <v>40</v>
      </c>
      <c r="AR5" s="85">
        <v>13</v>
      </c>
      <c r="AS5" s="99">
        <v>19</v>
      </c>
      <c r="AT5" s="85">
        <v>0</v>
      </c>
      <c r="AU5" s="86">
        <v>9</v>
      </c>
      <c r="AV5" s="92">
        <v>4</v>
      </c>
      <c r="AW5" s="93">
        <v>3</v>
      </c>
      <c r="AX5" s="98">
        <v>3</v>
      </c>
      <c r="AY5" s="99">
        <v>1</v>
      </c>
      <c r="AZ5" s="85">
        <v>4</v>
      </c>
      <c r="BA5" s="99">
        <v>3</v>
      </c>
      <c r="BB5" s="85">
        <v>3</v>
      </c>
      <c r="BC5" s="86">
        <v>4</v>
      </c>
      <c r="BD5" s="92">
        <v>2</v>
      </c>
      <c r="BE5" s="93">
        <v>4</v>
      </c>
      <c r="BF5" s="98">
        <v>3</v>
      </c>
      <c r="BG5" s="99">
        <v>5</v>
      </c>
      <c r="BH5" s="85">
        <v>23</v>
      </c>
      <c r="BI5" s="99">
        <v>15</v>
      </c>
      <c r="BJ5" s="85">
        <v>83</v>
      </c>
      <c r="BK5" s="86">
        <v>128</v>
      </c>
      <c r="BL5" s="92">
        <v>63</v>
      </c>
      <c r="BM5" s="93">
        <v>32</v>
      </c>
      <c r="BN5" s="98">
        <v>118</v>
      </c>
      <c r="BO5" s="99">
        <v>79</v>
      </c>
      <c r="BP5" s="85">
        <v>58</v>
      </c>
      <c r="BQ5" s="99">
        <v>40</v>
      </c>
      <c r="BR5" s="85">
        <v>57</v>
      </c>
      <c r="BS5" s="99">
        <v>36</v>
      </c>
      <c r="BT5" s="85">
        <v>29</v>
      </c>
      <c r="BU5" s="86">
        <v>21</v>
      </c>
      <c r="BV5" s="92">
        <v>204</v>
      </c>
      <c r="BW5" s="93">
        <v>136</v>
      </c>
      <c r="BX5" s="98">
        <v>653</v>
      </c>
      <c r="BY5" s="99">
        <v>434</v>
      </c>
      <c r="BZ5" s="85">
        <v>500</v>
      </c>
      <c r="CA5" s="99">
        <v>339</v>
      </c>
      <c r="CB5" s="85">
        <v>525</v>
      </c>
      <c r="CC5" s="86">
        <v>408</v>
      </c>
      <c r="CD5" s="92">
        <v>662</v>
      </c>
      <c r="CE5" s="93">
        <v>503</v>
      </c>
      <c r="CF5" s="98">
        <v>518</v>
      </c>
      <c r="CG5" s="99">
        <v>363</v>
      </c>
      <c r="CH5" s="85">
        <v>1138</v>
      </c>
      <c r="CI5" s="99">
        <v>821</v>
      </c>
      <c r="CJ5" s="85">
        <v>2013</v>
      </c>
      <c r="CK5" s="86">
        <v>849</v>
      </c>
      <c r="CL5" s="92">
        <v>915</v>
      </c>
      <c r="CM5" s="93">
        <v>576</v>
      </c>
      <c r="CN5" s="98">
        <v>2297</v>
      </c>
      <c r="CO5" s="99">
        <v>926</v>
      </c>
      <c r="CP5" s="85">
        <v>646</v>
      </c>
      <c r="CQ5" s="99">
        <v>312</v>
      </c>
      <c r="CR5" s="85">
        <v>1192</v>
      </c>
      <c r="CS5" s="99">
        <v>488</v>
      </c>
      <c r="CT5" s="85">
        <v>448</v>
      </c>
      <c r="CU5" s="86">
        <v>240</v>
      </c>
      <c r="CV5" s="92">
        <v>710</v>
      </c>
      <c r="CW5" s="93">
        <v>400</v>
      </c>
      <c r="CX5" s="98">
        <v>750</v>
      </c>
      <c r="CY5" s="99">
        <v>390</v>
      </c>
      <c r="CZ5" s="85">
        <v>136</v>
      </c>
      <c r="DA5" s="99">
        <v>136</v>
      </c>
      <c r="DB5" s="85">
        <v>72</v>
      </c>
      <c r="DC5" s="86">
        <v>124</v>
      </c>
      <c r="DD5" s="92">
        <v>64</v>
      </c>
      <c r="DE5" s="93">
        <v>46</v>
      </c>
      <c r="DF5" s="98">
        <v>47</v>
      </c>
      <c r="DG5" s="99">
        <v>38</v>
      </c>
      <c r="DH5" s="85">
        <v>41</v>
      </c>
      <c r="DI5" s="99">
        <v>32</v>
      </c>
    </row>
    <row r="6" spans="1:113" ht="15.75" customHeight="1">
      <c r="A6" s="243" t="s">
        <v>399</v>
      </c>
      <c r="B6" s="243">
        <v>2</v>
      </c>
      <c r="C6" s="243" t="s">
        <v>380</v>
      </c>
      <c r="D6" s="243" t="s">
        <v>407</v>
      </c>
      <c r="E6" s="243"/>
      <c r="F6" s="243"/>
      <c r="G6" s="243" t="s">
        <v>409</v>
      </c>
      <c r="H6" s="10"/>
      <c r="I6" s="10"/>
      <c r="J6" s="87">
        <v>38</v>
      </c>
      <c r="K6" s="88">
        <v>32</v>
      </c>
      <c r="L6" s="92">
        <v>88</v>
      </c>
      <c r="M6" s="94">
        <v>51</v>
      </c>
      <c r="N6" s="87">
        <v>46</v>
      </c>
      <c r="O6" s="89">
        <v>18</v>
      </c>
      <c r="P6" s="87">
        <v>4</v>
      </c>
      <c r="Q6" s="89">
        <v>8</v>
      </c>
      <c r="R6" s="87">
        <v>1</v>
      </c>
      <c r="S6" s="89">
        <v>2</v>
      </c>
      <c r="T6" s="87">
        <v>3</v>
      </c>
      <c r="U6" s="88">
        <v>1</v>
      </c>
      <c r="V6" s="92">
        <v>10</v>
      </c>
      <c r="W6" s="94">
        <v>14</v>
      </c>
      <c r="X6" s="87">
        <v>5</v>
      </c>
      <c r="Y6" s="89">
        <v>3</v>
      </c>
      <c r="Z6" s="87">
        <v>2</v>
      </c>
      <c r="AA6" s="89">
        <v>2</v>
      </c>
      <c r="AB6" s="87">
        <v>20</v>
      </c>
      <c r="AC6" s="88">
        <v>10</v>
      </c>
      <c r="AD6" s="92">
        <v>26</v>
      </c>
      <c r="AE6" s="94">
        <v>6</v>
      </c>
      <c r="AF6" s="87">
        <v>0</v>
      </c>
      <c r="AG6" s="89">
        <v>1</v>
      </c>
      <c r="AH6" s="87">
        <v>12</v>
      </c>
      <c r="AI6" s="89">
        <v>5</v>
      </c>
      <c r="AJ6" s="87">
        <v>37</v>
      </c>
      <c r="AK6" s="88">
        <v>48</v>
      </c>
      <c r="AL6" s="92">
        <v>2</v>
      </c>
      <c r="AM6" s="94">
        <v>6</v>
      </c>
      <c r="AN6" s="87">
        <v>9</v>
      </c>
      <c r="AO6" s="89">
        <v>8</v>
      </c>
      <c r="AP6" s="87">
        <v>16</v>
      </c>
      <c r="AQ6" s="89">
        <v>28</v>
      </c>
      <c r="AR6" s="87">
        <v>9</v>
      </c>
      <c r="AS6" s="89">
        <v>8</v>
      </c>
      <c r="AT6" s="87">
        <v>7</v>
      </c>
      <c r="AU6" s="88">
        <v>9</v>
      </c>
      <c r="AV6" s="92">
        <v>10</v>
      </c>
      <c r="AW6" s="94">
        <v>4</v>
      </c>
      <c r="AX6" s="87">
        <v>2</v>
      </c>
      <c r="AY6" s="89">
        <v>8</v>
      </c>
      <c r="AZ6" s="87">
        <v>1</v>
      </c>
      <c r="BA6" s="89">
        <v>0</v>
      </c>
      <c r="BB6" s="87">
        <v>3</v>
      </c>
      <c r="BC6" s="88">
        <v>8</v>
      </c>
      <c r="BD6" s="92">
        <v>21</v>
      </c>
      <c r="BE6" s="94">
        <v>3</v>
      </c>
      <c r="BF6" s="87">
        <v>1</v>
      </c>
      <c r="BG6" s="89">
        <v>5</v>
      </c>
      <c r="BH6" s="87">
        <v>8</v>
      </c>
      <c r="BI6" s="89">
        <v>7</v>
      </c>
      <c r="BJ6" s="87">
        <v>17</v>
      </c>
      <c r="BK6" s="88">
        <v>70</v>
      </c>
      <c r="BL6" s="92">
        <v>461</v>
      </c>
      <c r="BM6" s="94">
        <v>185</v>
      </c>
      <c r="BN6" s="87">
        <v>336</v>
      </c>
      <c r="BO6" s="89">
        <v>109</v>
      </c>
      <c r="BP6" s="87">
        <v>7</v>
      </c>
      <c r="BQ6" s="89">
        <v>8</v>
      </c>
      <c r="BR6" s="87">
        <v>27</v>
      </c>
      <c r="BS6" s="89">
        <v>10</v>
      </c>
      <c r="BT6" s="87">
        <v>19</v>
      </c>
      <c r="BU6" s="88">
        <v>13</v>
      </c>
      <c r="BV6" s="92">
        <v>248</v>
      </c>
      <c r="BW6" s="94">
        <v>287</v>
      </c>
      <c r="BX6" s="87">
        <v>225</v>
      </c>
      <c r="BY6" s="89">
        <v>169</v>
      </c>
      <c r="BZ6" s="87">
        <v>64</v>
      </c>
      <c r="CA6" s="89">
        <v>87</v>
      </c>
      <c r="CB6" s="87">
        <v>8</v>
      </c>
      <c r="CC6" s="88">
        <v>32</v>
      </c>
      <c r="CD6" s="92">
        <v>99</v>
      </c>
      <c r="CE6" s="94">
        <v>134</v>
      </c>
      <c r="CF6" s="87">
        <v>252</v>
      </c>
      <c r="CG6" s="89">
        <v>261</v>
      </c>
      <c r="CH6" s="87">
        <v>295</v>
      </c>
      <c r="CI6" s="89">
        <v>417</v>
      </c>
      <c r="CJ6" s="87">
        <v>497</v>
      </c>
      <c r="CK6" s="88">
        <v>576</v>
      </c>
      <c r="CL6" s="92">
        <v>1303</v>
      </c>
      <c r="CM6" s="94">
        <v>632</v>
      </c>
      <c r="CN6" s="87">
        <v>1184</v>
      </c>
      <c r="CO6" s="89">
        <v>714</v>
      </c>
      <c r="CP6" s="87">
        <v>1587</v>
      </c>
      <c r="CQ6" s="89">
        <v>862</v>
      </c>
      <c r="CR6" s="87">
        <v>800</v>
      </c>
      <c r="CS6" s="89">
        <v>384</v>
      </c>
      <c r="CT6" s="87">
        <v>692</v>
      </c>
      <c r="CU6" s="88">
        <v>328</v>
      </c>
      <c r="CV6" s="92">
        <v>576</v>
      </c>
      <c r="CW6" s="94">
        <v>324</v>
      </c>
      <c r="CX6" s="87">
        <v>310</v>
      </c>
      <c r="CY6" s="89">
        <v>130</v>
      </c>
      <c r="CZ6" s="87">
        <v>258</v>
      </c>
      <c r="DA6" s="89">
        <v>60</v>
      </c>
      <c r="DB6" s="87">
        <v>342</v>
      </c>
      <c r="DC6" s="88">
        <v>132</v>
      </c>
      <c r="DD6" s="92">
        <v>60</v>
      </c>
      <c r="DE6" s="94">
        <v>42</v>
      </c>
      <c r="DF6" s="87">
        <v>67</v>
      </c>
      <c r="DG6" s="89">
        <v>61</v>
      </c>
      <c r="DH6" s="87">
        <v>18</v>
      </c>
      <c r="DI6" s="89">
        <v>22</v>
      </c>
    </row>
    <row r="7" spans="1:113" ht="15.75" customHeight="1">
      <c r="A7" s="243" t="s">
        <v>399</v>
      </c>
      <c r="B7" s="243">
        <v>3</v>
      </c>
      <c r="C7" s="243" t="s">
        <v>380</v>
      </c>
      <c r="D7" s="243" t="s">
        <v>413</v>
      </c>
      <c r="E7" s="243"/>
      <c r="F7" s="243"/>
      <c r="G7" s="243" t="s">
        <v>204</v>
      </c>
      <c r="H7" s="10"/>
      <c r="I7" s="10"/>
      <c r="J7" s="267">
        <v>1</v>
      </c>
      <c r="K7" s="88">
        <v>0</v>
      </c>
      <c r="L7" s="95">
        <v>0</v>
      </c>
      <c r="M7" s="95">
        <v>0</v>
      </c>
      <c r="N7" s="267">
        <v>0</v>
      </c>
      <c r="O7" s="47">
        <v>0</v>
      </c>
      <c r="P7" s="267">
        <v>0</v>
      </c>
      <c r="Q7" s="47">
        <v>0</v>
      </c>
      <c r="R7" s="267">
        <v>0</v>
      </c>
      <c r="S7" s="47">
        <v>0</v>
      </c>
      <c r="T7" s="267">
        <v>0</v>
      </c>
      <c r="U7" s="88">
        <v>0</v>
      </c>
      <c r="V7" s="95">
        <v>0</v>
      </c>
      <c r="W7" s="95">
        <v>0</v>
      </c>
      <c r="X7" s="267">
        <v>0</v>
      </c>
      <c r="Y7" s="47">
        <v>0</v>
      </c>
      <c r="Z7" s="267">
        <v>0</v>
      </c>
      <c r="AA7" s="47">
        <v>0</v>
      </c>
      <c r="AB7" s="267">
        <v>0</v>
      </c>
      <c r="AC7" s="88">
        <v>0</v>
      </c>
      <c r="AD7" s="95">
        <v>0</v>
      </c>
      <c r="AE7" s="95">
        <v>0</v>
      </c>
      <c r="AF7" s="267">
        <v>0</v>
      </c>
      <c r="AG7" s="47">
        <v>0</v>
      </c>
      <c r="AH7" s="267">
        <v>0</v>
      </c>
      <c r="AI7" s="47">
        <v>0</v>
      </c>
      <c r="AJ7" s="267">
        <v>0</v>
      </c>
      <c r="AK7" s="88">
        <v>1</v>
      </c>
      <c r="AL7" s="95">
        <v>0</v>
      </c>
      <c r="AM7" s="95">
        <v>1</v>
      </c>
      <c r="AN7" s="267">
        <v>1</v>
      </c>
      <c r="AO7" s="47">
        <v>4</v>
      </c>
      <c r="AP7" s="267">
        <v>1</v>
      </c>
      <c r="AQ7" s="47">
        <v>0</v>
      </c>
      <c r="AR7" s="267">
        <v>1</v>
      </c>
      <c r="AS7" s="47">
        <v>1</v>
      </c>
      <c r="AT7" s="267">
        <v>0</v>
      </c>
      <c r="AU7" s="88">
        <v>0</v>
      </c>
      <c r="AV7" s="95">
        <v>1</v>
      </c>
      <c r="AW7" s="95">
        <v>0</v>
      </c>
      <c r="AX7" s="267">
        <v>0</v>
      </c>
      <c r="AY7" s="47">
        <v>0</v>
      </c>
      <c r="AZ7" s="267">
        <v>1</v>
      </c>
      <c r="BA7" s="47">
        <v>0</v>
      </c>
      <c r="BB7" s="267">
        <v>0</v>
      </c>
      <c r="BC7" s="88">
        <v>2</v>
      </c>
      <c r="BD7" s="95">
        <v>2</v>
      </c>
      <c r="BE7" s="95">
        <v>2</v>
      </c>
      <c r="BF7" s="267">
        <v>0</v>
      </c>
      <c r="BG7" s="47">
        <v>3</v>
      </c>
      <c r="BH7" s="267">
        <v>3</v>
      </c>
      <c r="BI7" s="47">
        <v>15</v>
      </c>
      <c r="BJ7" s="267">
        <v>32</v>
      </c>
      <c r="BK7" s="88">
        <v>78</v>
      </c>
      <c r="BL7" s="95">
        <v>26</v>
      </c>
      <c r="BM7" s="95">
        <v>30</v>
      </c>
      <c r="BN7" s="267">
        <v>49</v>
      </c>
      <c r="BO7" s="47">
        <v>57</v>
      </c>
      <c r="BP7" s="267">
        <v>64</v>
      </c>
      <c r="BQ7" s="47">
        <v>63</v>
      </c>
      <c r="BR7" s="267">
        <v>17</v>
      </c>
      <c r="BS7" s="47">
        <v>17</v>
      </c>
      <c r="BT7" s="267">
        <v>4</v>
      </c>
      <c r="BU7" s="88">
        <v>23</v>
      </c>
      <c r="BV7" s="95">
        <v>22</v>
      </c>
      <c r="BW7" s="95">
        <v>79</v>
      </c>
      <c r="BX7" s="267">
        <v>56</v>
      </c>
      <c r="BY7" s="47">
        <v>130</v>
      </c>
      <c r="BZ7" s="267">
        <v>96</v>
      </c>
      <c r="CA7" s="47">
        <v>153</v>
      </c>
      <c r="CB7" s="267">
        <v>95</v>
      </c>
      <c r="CC7" s="88">
        <v>124</v>
      </c>
      <c r="CD7" s="95">
        <v>205</v>
      </c>
      <c r="CE7" s="95">
        <v>508</v>
      </c>
      <c r="CF7" s="267">
        <v>231</v>
      </c>
      <c r="CG7" s="47">
        <v>518</v>
      </c>
      <c r="CH7" s="267">
        <v>456</v>
      </c>
      <c r="CI7" s="47">
        <v>538</v>
      </c>
      <c r="CJ7" s="87">
        <v>325</v>
      </c>
      <c r="CK7" s="89">
        <v>221</v>
      </c>
      <c r="CL7" s="92">
        <v>784</v>
      </c>
      <c r="CM7" s="95">
        <v>548</v>
      </c>
      <c r="CN7" s="87">
        <v>515</v>
      </c>
      <c r="CO7" s="47">
        <v>427</v>
      </c>
      <c r="CP7" s="87">
        <v>415</v>
      </c>
      <c r="CQ7" s="47">
        <v>384</v>
      </c>
      <c r="CR7" s="87">
        <v>88</v>
      </c>
      <c r="CS7" s="47">
        <v>72</v>
      </c>
      <c r="CT7" s="87">
        <v>184</v>
      </c>
      <c r="CU7" s="89">
        <v>192</v>
      </c>
      <c r="CV7" s="92">
        <v>48</v>
      </c>
      <c r="CW7" s="95">
        <v>32</v>
      </c>
      <c r="CX7" s="87">
        <v>32</v>
      </c>
      <c r="CY7" s="271">
        <v>40</v>
      </c>
      <c r="CZ7" s="87">
        <v>16</v>
      </c>
      <c r="DA7" s="271">
        <v>16</v>
      </c>
      <c r="DB7" s="87">
        <v>5</v>
      </c>
      <c r="DC7" s="89">
        <v>6</v>
      </c>
      <c r="DD7" s="92">
        <v>0</v>
      </c>
      <c r="DE7" s="95">
        <v>1</v>
      </c>
      <c r="DF7" s="87">
        <v>0</v>
      </c>
      <c r="DG7" s="271">
        <v>0</v>
      </c>
      <c r="DH7" s="87">
        <v>0</v>
      </c>
      <c r="DI7" s="271">
        <v>0</v>
      </c>
    </row>
    <row r="8" spans="1:113" s="248" customFormat="1" ht="15.75" customHeight="1">
      <c r="A8" s="250" t="s">
        <v>399</v>
      </c>
      <c r="B8" s="250">
        <v>4</v>
      </c>
      <c r="C8" s="250" t="s">
        <v>380</v>
      </c>
      <c r="D8" s="250" t="s">
        <v>1109</v>
      </c>
      <c r="E8" s="250"/>
      <c r="F8" s="250"/>
      <c r="G8" s="250" t="s">
        <v>274</v>
      </c>
      <c r="H8" s="249"/>
      <c r="I8" s="249"/>
      <c r="J8" s="268"/>
      <c r="K8" s="89"/>
      <c r="L8" s="94"/>
      <c r="M8" s="94"/>
      <c r="N8" s="268"/>
      <c r="O8" s="89"/>
      <c r="P8" s="268"/>
      <c r="Q8" s="89"/>
      <c r="R8" s="268"/>
      <c r="S8" s="89"/>
      <c r="T8" s="268"/>
      <c r="U8" s="89"/>
      <c r="V8" s="94"/>
      <c r="W8" s="94"/>
      <c r="X8" s="268"/>
      <c r="Y8" s="89"/>
      <c r="Z8" s="268"/>
      <c r="AA8" s="89"/>
      <c r="AB8" s="268"/>
      <c r="AC8" s="89"/>
      <c r="AD8" s="94"/>
      <c r="AE8" s="94"/>
      <c r="AF8" s="268"/>
      <c r="AG8" s="89"/>
      <c r="AH8" s="268"/>
      <c r="AI8" s="89"/>
      <c r="AJ8" s="268"/>
      <c r="AK8" s="89"/>
      <c r="AL8" s="94"/>
      <c r="AM8" s="94"/>
      <c r="AN8" s="268"/>
      <c r="AO8" s="89"/>
      <c r="AP8" s="268"/>
      <c r="AQ8" s="89"/>
      <c r="AR8" s="268"/>
      <c r="AS8" s="89"/>
      <c r="AT8" s="268"/>
      <c r="AU8" s="89"/>
      <c r="AV8" s="94"/>
      <c r="AW8" s="94"/>
      <c r="AX8" s="268"/>
      <c r="AY8" s="89"/>
      <c r="AZ8" s="268"/>
      <c r="BA8" s="89"/>
      <c r="BB8" s="268"/>
      <c r="BC8" s="89"/>
      <c r="BD8" s="94"/>
      <c r="BE8" s="94"/>
      <c r="BF8" s="268"/>
      <c r="BG8" s="89"/>
      <c r="BH8" s="268"/>
      <c r="BI8" s="89"/>
      <c r="BJ8" s="268"/>
      <c r="BK8" s="89"/>
      <c r="BL8" s="94"/>
      <c r="BM8" s="94"/>
      <c r="BN8" s="268"/>
      <c r="BO8" s="89"/>
      <c r="BP8" s="268"/>
      <c r="BQ8" s="89"/>
      <c r="BR8" s="268"/>
      <c r="BS8" s="89"/>
      <c r="BT8" s="268"/>
      <c r="BU8" s="89"/>
      <c r="BV8" s="94"/>
      <c r="BW8" s="94"/>
      <c r="BX8" s="268"/>
      <c r="BY8" s="89"/>
      <c r="BZ8" s="268"/>
      <c r="CA8" s="89"/>
      <c r="CB8" s="268"/>
      <c r="CC8" s="89"/>
      <c r="CD8" s="94"/>
      <c r="CE8" s="94"/>
      <c r="CF8" s="268"/>
      <c r="CG8" s="89"/>
      <c r="CH8" s="268"/>
      <c r="CI8" s="89"/>
      <c r="CJ8" s="87">
        <v>261</v>
      </c>
      <c r="CK8" s="47">
        <v>112</v>
      </c>
      <c r="CL8" s="92">
        <v>128</v>
      </c>
      <c r="CM8" s="95">
        <v>85</v>
      </c>
      <c r="CN8" s="87">
        <v>276</v>
      </c>
      <c r="CO8" s="47">
        <v>239</v>
      </c>
      <c r="CP8" s="87">
        <v>278</v>
      </c>
      <c r="CQ8" s="47">
        <v>319</v>
      </c>
      <c r="CR8" s="87">
        <v>750</v>
      </c>
      <c r="CS8" s="47">
        <v>660</v>
      </c>
      <c r="CT8" s="87">
        <v>768</v>
      </c>
      <c r="CU8" s="47">
        <v>388</v>
      </c>
      <c r="CV8" s="92">
        <v>366</v>
      </c>
      <c r="CW8" s="95">
        <v>324</v>
      </c>
      <c r="CX8" s="87">
        <v>174</v>
      </c>
      <c r="CY8" s="47">
        <v>228</v>
      </c>
      <c r="CZ8" s="87">
        <v>66</v>
      </c>
      <c r="DA8" s="47">
        <v>84</v>
      </c>
      <c r="DB8" s="87">
        <v>3</v>
      </c>
      <c r="DC8" s="47">
        <v>4</v>
      </c>
      <c r="DD8" s="92">
        <v>3</v>
      </c>
      <c r="DE8" s="95">
        <v>7</v>
      </c>
      <c r="DF8" s="87">
        <v>1</v>
      </c>
      <c r="DG8" s="47">
        <v>0</v>
      </c>
      <c r="DH8" s="87">
        <v>1</v>
      </c>
      <c r="DI8" s="47">
        <v>1</v>
      </c>
    </row>
    <row r="9" spans="1:113" ht="15.75" customHeight="1">
      <c r="A9" s="243" t="s">
        <v>399</v>
      </c>
      <c r="B9" s="243">
        <v>5</v>
      </c>
      <c r="C9" s="243" t="s">
        <v>380</v>
      </c>
      <c r="D9" s="243" t="s">
        <v>415</v>
      </c>
      <c r="E9" s="243"/>
      <c r="F9" s="243"/>
      <c r="G9" s="243" t="s">
        <v>274</v>
      </c>
      <c r="H9" s="10"/>
      <c r="I9" s="10"/>
      <c r="J9" s="87">
        <v>1</v>
      </c>
      <c r="K9" s="47">
        <v>0</v>
      </c>
      <c r="L9" s="92">
        <v>0</v>
      </c>
      <c r="M9" s="92">
        <v>0</v>
      </c>
      <c r="N9" s="87">
        <v>0</v>
      </c>
      <c r="O9" s="269">
        <v>0</v>
      </c>
      <c r="P9" s="87">
        <v>0</v>
      </c>
      <c r="Q9" s="269">
        <v>0</v>
      </c>
      <c r="R9" s="87">
        <v>0</v>
      </c>
      <c r="S9" s="269">
        <v>0</v>
      </c>
      <c r="T9" s="87">
        <v>0</v>
      </c>
      <c r="U9" s="47">
        <v>0</v>
      </c>
      <c r="V9" s="92">
        <v>0</v>
      </c>
      <c r="W9" s="92">
        <v>0</v>
      </c>
      <c r="X9" s="87">
        <v>0</v>
      </c>
      <c r="Y9" s="269">
        <v>0</v>
      </c>
      <c r="Z9" s="87">
        <v>0</v>
      </c>
      <c r="AA9" s="269">
        <v>0</v>
      </c>
      <c r="AB9" s="87">
        <v>0</v>
      </c>
      <c r="AC9" s="47">
        <v>0</v>
      </c>
      <c r="AD9" s="92">
        <v>1</v>
      </c>
      <c r="AE9" s="92">
        <v>0</v>
      </c>
      <c r="AF9" s="87">
        <v>0</v>
      </c>
      <c r="AG9" s="269">
        <v>0</v>
      </c>
      <c r="AH9" s="87">
        <v>0</v>
      </c>
      <c r="AI9" s="269">
        <v>0</v>
      </c>
      <c r="AJ9" s="87">
        <v>0</v>
      </c>
      <c r="AK9" s="47">
        <v>0</v>
      </c>
      <c r="AL9" s="92">
        <v>0</v>
      </c>
      <c r="AM9" s="92">
        <v>0</v>
      </c>
      <c r="AN9" s="87">
        <v>1</v>
      </c>
      <c r="AO9" s="269">
        <v>3</v>
      </c>
      <c r="AP9" s="87">
        <v>2</v>
      </c>
      <c r="AQ9" s="269">
        <v>0</v>
      </c>
      <c r="AR9" s="87">
        <v>0</v>
      </c>
      <c r="AS9" s="269">
        <v>0</v>
      </c>
      <c r="AT9" s="87">
        <v>0</v>
      </c>
      <c r="AU9" s="47">
        <v>0</v>
      </c>
      <c r="AV9" s="92">
        <v>0</v>
      </c>
      <c r="AW9" s="92">
        <v>0</v>
      </c>
      <c r="AX9" s="87">
        <v>0</v>
      </c>
      <c r="AY9" s="269">
        <v>0</v>
      </c>
      <c r="AZ9" s="87">
        <v>0</v>
      </c>
      <c r="BA9" s="269">
        <v>0</v>
      </c>
      <c r="BB9" s="87">
        <v>0</v>
      </c>
      <c r="BC9" s="47">
        <v>0</v>
      </c>
      <c r="BD9" s="92">
        <v>1</v>
      </c>
      <c r="BE9" s="92">
        <v>0</v>
      </c>
      <c r="BF9" s="87">
        <v>0</v>
      </c>
      <c r="BG9" s="269">
        <v>1</v>
      </c>
      <c r="BH9" s="87">
        <v>1</v>
      </c>
      <c r="BI9" s="269">
        <v>1</v>
      </c>
      <c r="BJ9" s="87">
        <v>17</v>
      </c>
      <c r="BK9" s="47">
        <v>11</v>
      </c>
      <c r="BL9" s="92">
        <v>15</v>
      </c>
      <c r="BM9" s="92">
        <v>5</v>
      </c>
      <c r="BN9" s="87">
        <v>113</v>
      </c>
      <c r="BO9" s="269">
        <v>52</v>
      </c>
      <c r="BP9" s="87">
        <v>31</v>
      </c>
      <c r="BQ9" s="269">
        <v>25</v>
      </c>
      <c r="BR9" s="87">
        <v>6</v>
      </c>
      <c r="BS9" s="269">
        <v>12</v>
      </c>
      <c r="BT9" s="87">
        <v>2</v>
      </c>
      <c r="BU9" s="47">
        <v>8</v>
      </c>
      <c r="BV9" s="92">
        <v>21</v>
      </c>
      <c r="BW9" s="92">
        <v>22</v>
      </c>
      <c r="BX9" s="87">
        <v>7</v>
      </c>
      <c r="BY9" s="269">
        <v>7</v>
      </c>
      <c r="BZ9" s="87">
        <v>3</v>
      </c>
      <c r="CA9" s="269">
        <v>20</v>
      </c>
      <c r="CB9" s="87">
        <v>9</v>
      </c>
      <c r="CC9" s="47">
        <v>20</v>
      </c>
      <c r="CD9" s="92">
        <v>12</v>
      </c>
      <c r="CE9" s="92">
        <v>21</v>
      </c>
      <c r="CF9" s="87">
        <v>9</v>
      </c>
      <c r="CG9" s="269">
        <v>14</v>
      </c>
      <c r="CH9" s="87">
        <v>14</v>
      </c>
      <c r="CI9" s="269">
        <v>51</v>
      </c>
      <c r="CJ9" s="87">
        <v>31</v>
      </c>
      <c r="CK9" s="47">
        <v>73</v>
      </c>
      <c r="CL9" s="92">
        <v>40</v>
      </c>
      <c r="CM9" s="94">
        <v>105</v>
      </c>
      <c r="CN9" s="87">
        <v>38</v>
      </c>
      <c r="CO9" s="89">
        <v>20</v>
      </c>
      <c r="CP9" s="87">
        <v>140</v>
      </c>
      <c r="CQ9" s="89">
        <v>163</v>
      </c>
      <c r="CR9" s="87">
        <v>624</v>
      </c>
      <c r="CS9" s="89">
        <v>384</v>
      </c>
      <c r="CT9" s="87">
        <v>154</v>
      </c>
      <c r="CU9" s="47">
        <v>204</v>
      </c>
      <c r="CV9" s="92">
        <v>140</v>
      </c>
      <c r="CW9" s="94">
        <v>128</v>
      </c>
      <c r="CX9" s="87">
        <v>32</v>
      </c>
      <c r="CY9" s="89">
        <v>52</v>
      </c>
      <c r="CZ9" s="87">
        <v>3</v>
      </c>
      <c r="DA9" s="89">
        <v>12</v>
      </c>
      <c r="DB9" s="87">
        <v>2</v>
      </c>
      <c r="DC9" s="47">
        <v>0</v>
      </c>
      <c r="DD9" s="92">
        <v>1</v>
      </c>
      <c r="DE9" s="94">
        <v>0</v>
      </c>
      <c r="DF9" s="87">
        <v>0</v>
      </c>
      <c r="DG9" s="89">
        <v>2</v>
      </c>
      <c r="DH9" s="87">
        <v>1</v>
      </c>
      <c r="DI9" s="89">
        <v>0</v>
      </c>
    </row>
    <row r="10" spans="1:113" ht="15.75" customHeight="1" thickBot="1">
      <c r="A10" s="243" t="s">
        <v>399</v>
      </c>
      <c r="B10" s="243">
        <v>6</v>
      </c>
      <c r="C10" s="243" t="s">
        <v>380</v>
      </c>
      <c r="D10" s="243" t="s">
        <v>420</v>
      </c>
      <c r="E10" s="243"/>
      <c r="F10" s="243"/>
      <c r="G10" s="243" t="s">
        <v>403</v>
      </c>
      <c r="H10" s="10"/>
      <c r="I10" s="10"/>
      <c r="J10" s="90">
        <v>3</v>
      </c>
      <c r="K10" s="91">
        <v>2</v>
      </c>
      <c r="L10" s="96">
        <v>18</v>
      </c>
      <c r="M10" s="97">
        <v>8</v>
      </c>
      <c r="N10" s="90">
        <v>5</v>
      </c>
      <c r="O10" s="100">
        <v>3</v>
      </c>
      <c r="P10" s="90">
        <v>1</v>
      </c>
      <c r="Q10" s="100">
        <v>0</v>
      </c>
      <c r="R10" s="90">
        <v>1</v>
      </c>
      <c r="S10" s="100">
        <v>0</v>
      </c>
      <c r="T10" s="90">
        <v>3</v>
      </c>
      <c r="U10" s="91">
        <v>0</v>
      </c>
      <c r="V10" s="96">
        <v>1</v>
      </c>
      <c r="W10" s="97">
        <v>6</v>
      </c>
      <c r="X10" s="90">
        <v>3</v>
      </c>
      <c r="Y10" s="100">
        <v>2</v>
      </c>
      <c r="Z10" s="90">
        <v>5</v>
      </c>
      <c r="AA10" s="100">
        <v>1</v>
      </c>
      <c r="AB10" s="90">
        <v>7</v>
      </c>
      <c r="AC10" s="91">
        <v>3</v>
      </c>
      <c r="AD10" s="96">
        <v>5</v>
      </c>
      <c r="AE10" s="97">
        <v>1</v>
      </c>
      <c r="AF10" s="90">
        <v>0</v>
      </c>
      <c r="AG10" s="100">
        <v>0</v>
      </c>
      <c r="AH10" s="90">
        <v>1</v>
      </c>
      <c r="AI10" s="100">
        <v>4</v>
      </c>
      <c r="AJ10" s="90">
        <v>1</v>
      </c>
      <c r="AK10" s="91">
        <v>2</v>
      </c>
      <c r="AL10" s="96">
        <v>1</v>
      </c>
      <c r="AM10" s="97">
        <v>1</v>
      </c>
      <c r="AN10" s="90">
        <v>5</v>
      </c>
      <c r="AO10" s="100">
        <v>13</v>
      </c>
      <c r="AP10" s="90">
        <v>3</v>
      </c>
      <c r="AQ10" s="100">
        <v>4</v>
      </c>
      <c r="AR10" s="90">
        <v>5</v>
      </c>
      <c r="AS10" s="100">
        <v>1</v>
      </c>
      <c r="AT10" s="90">
        <v>9</v>
      </c>
      <c r="AU10" s="91">
        <v>1</v>
      </c>
      <c r="AV10" s="96">
        <v>2</v>
      </c>
      <c r="AW10" s="97">
        <v>4</v>
      </c>
      <c r="AX10" s="90">
        <v>0</v>
      </c>
      <c r="AY10" s="100">
        <v>3</v>
      </c>
      <c r="AZ10" s="90">
        <v>1</v>
      </c>
      <c r="BA10" s="100">
        <v>0</v>
      </c>
      <c r="BB10" s="90">
        <v>0</v>
      </c>
      <c r="BC10" s="91">
        <v>0</v>
      </c>
      <c r="BD10" s="96">
        <v>10</v>
      </c>
      <c r="BE10" s="97">
        <v>5</v>
      </c>
      <c r="BF10" s="90">
        <v>1</v>
      </c>
      <c r="BG10" s="100">
        <v>4</v>
      </c>
      <c r="BH10" s="90">
        <v>4</v>
      </c>
      <c r="BI10" s="100">
        <v>0</v>
      </c>
      <c r="BJ10" s="90">
        <v>46</v>
      </c>
      <c r="BK10" s="91">
        <v>104</v>
      </c>
      <c r="BL10" s="96">
        <v>472</v>
      </c>
      <c r="BM10" s="97">
        <v>403</v>
      </c>
      <c r="BN10" s="90">
        <v>775</v>
      </c>
      <c r="BO10" s="100">
        <v>1062</v>
      </c>
      <c r="BP10" s="90">
        <v>133</v>
      </c>
      <c r="BQ10" s="100">
        <v>84</v>
      </c>
      <c r="BR10" s="90">
        <v>31</v>
      </c>
      <c r="BS10" s="100">
        <v>44</v>
      </c>
      <c r="BT10" s="90">
        <v>19</v>
      </c>
      <c r="BU10" s="91">
        <v>42</v>
      </c>
      <c r="BV10" s="96">
        <v>108</v>
      </c>
      <c r="BW10" s="97">
        <v>147</v>
      </c>
      <c r="BX10" s="90">
        <v>88</v>
      </c>
      <c r="BY10" s="100">
        <v>127</v>
      </c>
      <c r="BZ10" s="90">
        <v>133</v>
      </c>
      <c r="CA10" s="91">
        <v>165</v>
      </c>
      <c r="CB10" s="90">
        <v>67</v>
      </c>
      <c r="CC10" s="91">
        <v>129</v>
      </c>
      <c r="CD10" s="96">
        <v>179</v>
      </c>
      <c r="CE10" s="97">
        <v>233</v>
      </c>
      <c r="CF10" s="90">
        <v>445</v>
      </c>
      <c r="CG10" s="100">
        <v>357</v>
      </c>
      <c r="CH10" s="90">
        <v>856</v>
      </c>
      <c r="CI10" s="91">
        <v>625</v>
      </c>
      <c r="CJ10" s="90">
        <v>1714</v>
      </c>
      <c r="CK10" s="91">
        <v>673</v>
      </c>
      <c r="CL10" s="96">
        <v>2324</v>
      </c>
      <c r="CM10" s="97">
        <v>893</v>
      </c>
      <c r="CN10" s="90">
        <v>1312</v>
      </c>
      <c r="CO10" s="100">
        <v>733</v>
      </c>
      <c r="CP10" s="90">
        <v>1408</v>
      </c>
      <c r="CQ10" s="91">
        <v>516</v>
      </c>
      <c r="CR10" s="90">
        <v>856</v>
      </c>
      <c r="CS10" s="91">
        <v>625</v>
      </c>
      <c r="CT10" s="90">
        <v>1072</v>
      </c>
      <c r="CU10" s="91">
        <v>832</v>
      </c>
      <c r="CV10" s="96">
        <v>980</v>
      </c>
      <c r="CW10" s="97">
        <v>930</v>
      </c>
      <c r="CX10" s="90">
        <v>240</v>
      </c>
      <c r="CY10" s="100">
        <v>312</v>
      </c>
      <c r="CZ10" s="90">
        <v>60</v>
      </c>
      <c r="DA10" s="91">
        <v>72</v>
      </c>
      <c r="DB10" s="90">
        <v>16</v>
      </c>
      <c r="DC10" s="91">
        <v>34</v>
      </c>
      <c r="DD10" s="96">
        <v>4</v>
      </c>
      <c r="DE10" s="97">
        <v>14</v>
      </c>
      <c r="DF10" s="90">
        <v>2</v>
      </c>
      <c r="DG10" s="100">
        <v>1</v>
      </c>
      <c r="DH10" s="90">
        <v>3</v>
      </c>
      <c r="DI10" s="91">
        <v>1</v>
      </c>
    </row>
    <row r="11" spans="1:113" ht="15.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s="57" customFormat="1" ht="15.7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row>
    <row r="13" spans="1:113" s="53" customFormat="1" ht="15.75" customHeight="1">
      <c r="A13" s="54"/>
      <c r="B13" s="54"/>
      <c r="C13" s="54"/>
      <c r="D13" s="54"/>
      <c r="E13" s="54"/>
      <c r="F13" s="54"/>
      <c r="G13" s="54"/>
      <c r="H13" s="54"/>
      <c r="I13" s="54"/>
      <c r="J13" s="54" t="s">
        <v>673</v>
      </c>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row>
    <row r="14" spans="1:113" ht="15.75" customHeight="1">
      <c r="A14" s="10"/>
      <c r="B14" s="10"/>
      <c r="C14" s="10"/>
      <c r="D14" s="10"/>
      <c r="E14" s="10"/>
      <c r="F14" s="10"/>
      <c r="G14" s="10"/>
      <c r="H14" s="10"/>
      <c r="I14" s="10"/>
      <c r="J14" s="10">
        <f>SUM(J5:J10)</f>
        <v>119</v>
      </c>
      <c r="K14" s="37">
        <f t="shared" ref="K14:X14" si="0">SUM(K5:K10)</f>
        <v>122</v>
      </c>
      <c r="L14" s="37">
        <f t="shared" si="0"/>
        <v>146</v>
      </c>
      <c r="M14" s="37">
        <f t="shared" si="0"/>
        <v>107</v>
      </c>
      <c r="N14" s="37">
        <f t="shared" si="0"/>
        <v>95</v>
      </c>
      <c r="O14" s="37">
        <f t="shared" si="0"/>
        <v>55</v>
      </c>
      <c r="P14" s="37">
        <f t="shared" si="0"/>
        <v>8</v>
      </c>
      <c r="Q14" s="37">
        <f>SUM(Q5:Q10)</f>
        <v>13</v>
      </c>
      <c r="R14" s="37">
        <f t="shared" si="0"/>
        <v>13</v>
      </c>
      <c r="S14" s="37">
        <f t="shared" si="0"/>
        <v>11</v>
      </c>
      <c r="T14" s="37">
        <f t="shared" si="0"/>
        <v>10</v>
      </c>
      <c r="U14" s="37">
        <f t="shared" si="0"/>
        <v>7</v>
      </c>
      <c r="V14" s="37">
        <f t="shared" si="0"/>
        <v>17</v>
      </c>
      <c r="W14" s="37">
        <f t="shared" si="0"/>
        <v>25</v>
      </c>
      <c r="X14" s="37">
        <f t="shared" si="0"/>
        <v>12</v>
      </c>
      <c r="Y14" s="37">
        <f>SUM(Y5:Y10)</f>
        <v>9</v>
      </c>
      <c r="Z14" s="46">
        <f t="shared" ref="Z14:AP14" si="1">SUM(Z5:Z10)</f>
        <v>17</v>
      </c>
      <c r="AA14" s="46">
        <f t="shared" si="1"/>
        <v>7</v>
      </c>
      <c r="AB14" s="46">
        <f t="shared" si="1"/>
        <v>43</v>
      </c>
      <c r="AC14" s="46">
        <f t="shared" si="1"/>
        <v>21</v>
      </c>
      <c r="AD14" s="46">
        <f t="shared" si="1"/>
        <v>40</v>
      </c>
      <c r="AE14" s="46">
        <f t="shared" si="1"/>
        <v>7</v>
      </c>
      <c r="AF14" s="46">
        <f t="shared" si="1"/>
        <v>0</v>
      </c>
      <c r="AG14" s="46">
        <f t="shared" si="1"/>
        <v>2</v>
      </c>
      <c r="AH14" s="46">
        <f t="shared" si="1"/>
        <v>15</v>
      </c>
      <c r="AI14" s="46">
        <f t="shared" si="1"/>
        <v>9</v>
      </c>
      <c r="AJ14" s="46">
        <f t="shared" si="1"/>
        <v>45</v>
      </c>
      <c r="AK14" s="46">
        <f t="shared" si="1"/>
        <v>66</v>
      </c>
      <c r="AL14" s="46">
        <f t="shared" si="1"/>
        <v>4</v>
      </c>
      <c r="AM14" s="46">
        <f t="shared" si="1"/>
        <v>16</v>
      </c>
      <c r="AN14" s="46">
        <f t="shared" si="1"/>
        <v>51</v>
      </c>
      <c r="AO14" s="46">
        <f t="shared" si="1"/>
        <v>124</v>
      </c>
      <c r="AP14" s="46">
        <f t="shared" si="1"/>
        <v>42</v>
      </c>
      <c r="AQ14" s="46">
        <f>SUM(AQ5:AQ10)</f>
        <v>72</v>
      </c>
      <c r="AR14" s="75">
        <f t="shared" ref="AR14:DC14" si="2">SUM(AR5:AR10)</f>
        <v>28</v>
      </c>
      <c r="AS14" s="75">
        <f t="shared" si="2"/>
        <v>29</v>
      </c>
      <c r="AT14" s="75">
        <f t="shared" si="2"/>
        <v>16</v>
      </c>
      <c r="AU14" s="75">
        <f t="shared" si="2"/>
        <v>19</v>
      </c>
      <c r="AV14" s="75">
        <f t="shared" si="2"/>
        <v>17</v>
      </c>
      <c r="AW14" s="75">
        <f t="shared" si="2"/>
        <v>11</v>
      </c>
      <c r="AX14" s="75">
        <f t="shared" si="2"/>
        <v>5</v>
      </c>
      <c r="AY14" s="75">
        <f t="shared" si="2"/>
        <v>12</v>
      </c>
      <c r="AZ14" s="75">
        <f t="shared" si="2"/>
        <v>7</v>
      </c>
      <c r="BA14" s="75">
        <f t="shared" si="2"/>
        <v>3</v>
      </c>
      <c r="BB14" s="75">
        <f t="shared" si="2"/>
        <v>6</v>
      </c>
      <c r="BC14" s="75">
        <f t="shared" si="2"/>
        <v>14</v>
      </c>
      <c r="BD14" s="75">
        <f t="shared" si="2"/>
        <v>36</v>
      </c>
      <c r="BE14" s="75">
        <f t="shared" si="2"/>
        <v>14</v>
      </c>
      <c r="BF14" s="75">
        <f t="shared" si="2"/>
        <v>5</v>
      </c>
      <c r="BG14" s="75">
        <f t="shared" si="2"/>
        <v>18</v>
      </c>
      <c r="BH14" s="75">
        <f t="shared" si="2"/>
        <v>39</v>
      </c>
      <c r="BI14" s="75">
        <f t="shared" si="2"/>
        <v>38</v>
      </c>
      <c r="BJ14" s="75">
        <f t="shared" si="2"/>
        <v>195</v>
      </c>
      <c r="BK14" s="75">
        <f t="shared" si="2"/>
        <v>391</v>
      </c>
      <c r="BL14" s="75">
        <f t="shared" si="2"/>
        <v>1037</v>
      </c>
      <c r="BM14" s="75">
        <f t="shared" si="2"/>
        <v>655</v>
      </c>
      <c r="BN14" s="75">
        <f t="shared" si="2"/>
        <v>1391</v>
      </c>
      <c r="BO14" s="75">
        <f t="shared" si="2"/>
        <v>1359</v>
      </c>
      <c r="BP14" s="75">
        <f t="shared" si="2"/>
        <v>293</v>
      </c>
      <c r="BQ14" s="75">
        <f t="shared" si="2"/>
        <v>220</v>
      </c>
      <c r="BR14" s="75">
        <f t="shared" si="2"/>
        <v>138</v>
      </c>
      <c r="BS14" s="75">
        <f t="shared" si="2"/>
        <v>119</v>
      </c>
      <c r="BT14" s="75">
        <f t="shared" si="2"/>
        <v>73</v>
      </c>
      <c r="BU14" s="75">
        <f t="shared" si="2"/>
        <v>107</v>
      </c>
      <c r="BV14" s="75">
        <f t="shared" si="2"/>
        <v>603</v>
      </c>
      <c r="BW14" s="75">
        <f t="shared" si="2"/>
        <v>671</v>
      </c>
      <c r="BX14" s="75">
        <f t="shared" si="2"/>
        <v>1029</v>
      </c>
      <c r="BY14" s="75">
        <f t="shared" si="2"/>
        <v>867</v>
      </c>
      <c r="BZ14" s="75">
        <f t="shared" si="2"/>
        <v>796</v>
      </c>
      <c r="CA14" s="75">
        <f t="shared" si="2"/>
        <v>764</v>
      </c>
      <c r="CB14" s="75">
        <f t="shared" si="2"/>
        <v>704</v>
      </c>
      <c r="CC14" s="75">
        <f t="shared" si="2"/>
        <v>713</v>
      </c>
      <c r="CD14" s="75">
        <f t="shared" si="2"/>
        <v>1157</v>
      </c>
      <c r="CE14" s="75">
        <f t="shared" si="2"/>
        <v>1399</v>
      </c>
      <c r="CF14" s="75">
        <f t="shared" si="2"/>
        <v>1455</v>
      </c>
      <c r="CG14" s="75">
        <f t="shared" si="2"/>
        <v>1513</v>
      </c>
      <c r="CH14" s="75">
        <f t="shared" si="2"/>
        <v>2759</v>
      </c>
      <c r="CI14" s="75">
        <f t="shared" si="2"/>
        <v>2452</v>
      </c>
      <c r="CJ14" s="75">
        <f t="shared" si="2"/>
        <v>4841</v>
      </c>
      <c r="CK14" s="75">
        <f t="shared" si="2"/>
        <v>2504</v>
      </c>
      <c r="CL14" s="75">
        <f t="shared" si="2"/>
        <v>5494</v>
      </c>
      <c r="CM14" s="75">
        <f t="shared" si="2"/>
        <v>2839</v>
      </c>
      <c r="CN14" s="75">
        <f t="shared" si="2"/>
        <v>5622</v>
      </c>
      <c r="CO14" s="75">
        <f t="shared" si="2"/>
        <v>3059</v>
      </c>
      <c r="CP14" s="75">
        <f t="shared" si="2"/>
        <v>4474</v>
      </c>
      <c r="CQ14" s="75">
        <f t="shared" si="2"/>
        <v>2556</v>
      </c>
      <c r="CR14" s="75">
        <f t="shared" si="2"/>
        <v>4310</v>
      </c>
      <c r="CS14" s="75">
        <f t="shared" si="2"/>
        <v>2613</v>
      </c>
      <c r="CT14" s="75">
        <f t="shared" si="2"/>
        <v>3318</v>
      </c>
      <c r="CU14" s="75">
        <f t="shared" si="2"/>
        <v>2184</v>
      </c>
      <c r="CV14" s="75">
        <f t="shared" si="2"/>
        <v>2820</v>
      </c>
      <c r="CW14" s="75">
        <f t="shared" si="2"/>
        <v>2138</v>
      </c>
      <c r="CX14" s="75">
        <f t="shared" si="2"/>
        <v>1538</v>
      </c>
      <c r="CY14" s="75">
        <f t="shared" si="2"/>
        <v>1152</v>
      </c>
      <c r="CZ14" s="75">
        <f t="shared" si="2"/>
        <v>539</v>
      </c>
      <c r="DA14" s="75">
        <f t="shared" si="2"/>
        <v>380</v>
      </c>
      <c r="DB14" s="75">
        <f t="shared" si="2"/>
        <v>440</v>
      </c>
      <c r="DC14" s="75">
        <f t="shared" si="2"/>
        <v>300</v>
      </c>
      <c r="DD14" s="75">
        <f t="shared" ref="DD14:DG14" si="3">SUM(DD5:DD10)</f>
        <v>132</v>
      </c>
      <c r="DE14" s="75">
        <f t="shared" si="3"/>
        <v>110</v>
      </c>
      <c r="DF14" s="75">
        <f t="shared" si="3"/>
        <v>117</v>
      </c>
      <c r="DG14" s="75">
        <f t="shared" si="3"/>
        <v>102</v>
      </c>
      <c r="DH14" s="75">
        <f>SUM(DH5:DH10)</f>
        <v>64</v>
      </c>
      <c r="DI14" s="75">
        <f>SUM(DI5:DI10)</f>
        <v>56</v>
      </c>
    </row>
    <row r="15" spans="1:113" ht="15.75" customHeight="1">
      <c r="A15" s="10"/>
      <c r="B15" s="10"/>
      <c r="C15" s="10"/>
      <c r="D15" s="10"/>
      <c r="E15" s="10"/>
      <c r="F15" s="10"/>
      <c r="G15" s="10"/>
      <c r="H15" s="10"/>
      <c r="I15" s="10"/>
      <c r="J15" s="281">
        <f>SUM(J14:K14)</f>
        <v>241</v>
      </c>
      <c r="K15" s="281"/>
      <c r="L15" s="281">
        <f t="shared" ref="L15" si="4">SUM(L14:M14)</f>
        <v>253</v>
      </c>
      <c r="M15" s="281"/>
      <c r="N15" s="281">
        <f t="shared" ref="N15" si="5">SUM(N14:O14)</f>
        <v>150</v>
      </c>
      <c r="O15" s="281"/>
      <c r="P15" s="281">
        <f>SUM(P14:Q14)</f>
        <v>21</v>
      </c>
      <c r="Q15" s="281"/>
      <c r="R15" s="281">
        <f t="shared" ref="R15" si="6">SUM(R14:S14)</f>
        <v>24</v>
      </c>
      <c r="S15" s="281"/>
      <c r="T15" s="281">
        <f t="shared" ref="T15" si="7">SUM(T14:U14)</f>
        <v>17</v>
      </c>
      <c r="U15" s="281"/>
      <c r="V15" s="281">
        <f t="shared" ref="V15" si="8">SUM(V14:W14)</f>
        <v>42</v>
      </c>
      <c r="W15" s="281"/>
      <c r="X15" s="281">
        <f t="shared" ref="X15:AN15" si="9">SUM(X14:Y14)</f>
        <v>21</v>
      </c>
      <c r="Y15" s="281"/>
      <c r="Z15" s="281">
        <f t="shared" si="9"/>
        <v>24</v>
      </c>
      <c r="AA15" s="281"/>
      <c r="AB15" s="281">
        <f t="shared" si="9"/>
        <v>64</v>
      </c>
      <c r="AC15" s="281"/>
      <c r="AD15" s="281">
        <f t="shared" si="9"/>
        <v>47</v>
      </c>
      <c r="AE15" s="281"/>
      <c r="AF15" s="281">
        <f t="shared" si="9"/>
        <v>2</v>
      </c>
      <c r="AG15" s="281"/>
      <c r="AH15" s="281">
        <f t="shared" si="9"/>
        <v>24</v>
      </c>
      <c r="AI15" s="281"/>
      <c r="AJ15" s="281">
        <f t="shared" si="9"/>
        <v>111</v>
      </c>
      <c r="AK15" s="281"/>
      <c r="AL15" s="281">
        <f t="shared" si="9"/>
        <v>20</v>
      </c>
      <c r="AM15" s="281"/>
      <c r="AN15" s="281">
        <f t="shared" si="9"/>
        <v>175</v>
      </c>
      <c r="AO15" s="281"/>
      <c r="AP15" s="281">
        <f>SUM(AP14:AQ14)</f>
        <v>114</v>
      </c>
      <c r="AQ15" s="281"/>
      <c r="AR15" s="281">
        <f t="shared" ref="AR15" si="10">SUM(AR14:AS14)</f>
        <v>57</v>
      </c>
      <c r="AS15" s="281"/>
      <c r="AT15" s="281">
        <f t="shared" ref="AT15" si="11">SUM(AT14:AU14)</f>
        <v>35</v>
      </c>
      <c r="AU15" s="281"/>
      <c r="AV15" s="281">
        <f t="shared" ref="AV15" si="12">SUM(AV14:AW14)</f>
        <v>28</v>
      </c>
      <c r="AW15" s="281"/>
      <c r="AX15" s="281">
        <f t="shared" ref="AX15" si="13">SUM(AX14:AY14)</f>
        <v>17</v>
      </c>
      <c r="AY15" s="281"/>
      <c r="AZ15" s="281">
        <f t="shared" ref="AZ15" si="14">SUM(AZ14:BA14)</f>
        <v>10</v>
      </c>
      <c r="BA15" s="281"/>
      <c r="BB15" s="281">
        <f t="shared" ref="BB15" si="15">SUM(BB14:BC14)</f>
        <v>20</v>
      </c>
      <c r="BC15" s="281"/>
      <c r="BD15" s="281">
        <f t="shared" ref="BD15" si="16">SUM(BD14:BE14)</f>
        <v>50</v>
      </c>
      <c r="BE15" s="281"/>
      <c r="BF15" s="281">
        <f t="shared" ref="BF15" si="17">SUM(BF14:BG14)</f>
        <v>23</v>
      </c>
      <c r="BG15" s="281"/>
      <c r="BH15" s="281">
        <f t="shared" ref="BH15" si="18">SUM(BH14:BI14)</f>
        <v>77</v>
      </c>
      <c r="BI15" s="281"/>
      <c r="BJ15" s="281">
        <f t="shared" ref="BJ15" si="19">SUM(BJ14:BK14)</f>
        <v>586</v>
      </c>
      <c r="BK15" s="281"/>
      <c r="BL15" s="281">
        <f t="shared" ref="BL15" si="20">SUM(BL14:BM14)</f>
        <v>1692</v>
      </c>
      <c r="BM15" s="281"/>
      <c r="BN15" s="281">
        <f t="shared" ref="BN15" si="21">SUM(BN14:BO14)</f>
        <v>2750</v>
      </c>
      <c r="BO15" s="281"/>
      <c r="BP15" s="281">
        <f t="shared" ref="BP15" si="22">SUM(BP14:BQ14)</f>
        <v>513</v>
      </c>
      <c r="BQ15" s="281"/>
      <c r="BR15" s="281">
        <f t="shared" ref="BR15" si="23">SUM(BR14:BS14)</f>
        <v>257</v>
      </c>
      <c r="BS15" s="281"/>
      <c r="BT15" s="281">
        <f t="shared" ref="BT15" si="24">SUM(BT14:BU14)</f>
        <v>180</v>
      </c>
      <c r="BU15" s="281"/>
      <c r="BV15" s="281">
        <f t="shared" ref="BV15" si="25">SUM(BV14:BW14)</f>
        <v>1274</v>
      </c>
      <c r="BW15" s="281"/>
      <c r="BX15" s="281">
        <f t="shared" ref="BX15" si="26">SUM(BX14:BY14)</f>
        <v>1896</v>
      </c>
      <c r="BY15" s="281"/>
      <c r="BZ15" s="281">
        <f t="shared" ref="BZ15" si="27">SUM(BZ14:CA14)</f>
        <v>1560</v>
      </c>
      <c r="CA15" s="281"/>
      <c r="CB15" s="281">
        <f t="shared" ref="CB15" si="28">SUM(CB14:CC14)</f>
        <v>1417</v>
      </c>
      <c r="CC15" s="281"/>
      <c r="CD15" s="281">
        <f t="shared" ref="CD15" si="29">SUM(CD14:CE14)</f>
        <v>2556</v>
      </c>
      <c r="CE15" s="281"/>
      <c r="CF15" s="281">
        <f t="shared" ref="CF15" si="30">SUM(CF14:CG14)</f>
        <v>2968</v>
      </c>
      <c r="CG15" s="281"/>
      <c r="CH15" s="281">
        <f t="shared" ref="CH15" si="31">SUM(CH14:CI14)</f>
        <v>5211</v>
      </c>
      <c r="CI15" s="281"/>
      <c r="CJ15" s="281">
        <f t="shared" ref="CJ15" si="32">SUM(CJ14:CK14)</f>
        <v>7345</v>
      </c>
      <c r="CK15" s="281"/>
      <c r="CL15" s="281">
        <f t="shared" ref="CL15" si="33">SUM(CL14:CM14)</f>
        <v>8333</v>
      </c>
      <c r="CM15" s="281"/>
      <c r="CN15" s="281">
        <f t="shared" ref="CN15" si="34">SUM(CN14:CO14)</f>
        <v>8681</v>
      </c>
      <c r="CO15" s="281"/>
      <c r="CP15" s="281">
        <f t="shared" ref="CP15" si="35">SUM(CP14:CQ14)</f>
        <v>7030</v>
      </c>
      <c r="CQ15" s="281"/>
      <c r="CR15" s="281">
        <f t="shared" ref="CR15" si="36">SUM(CR14:CS14)</f>
        <v>6923</v>
      </c>
      <c r="CS15" s="281"/>
      <c r="CT15" s="281">
        <f t="shared" ref="CT15" si="37">SUM(CT14:CU14)</f>
        <v>5502</v>
      </c>
      <c r="CU15" s="281"/>
      <c r="CV15" s="281">
        <f t="shared" ref="CV15" si="38">SUM(CV14:CW14)</f>
        <v>4958</v>
      </c>
      <c r="CW15" s="281"/>
      <c r="CX15" s="281">
        <f t="shared" ref="CX15" si="39">SUM(CX14:CY14)</f>
        <v>2690</v>
      </c>
      <c r="CY15" s="281"/>
      <c r="CZ15" s="281">
        <f t="shared" ref="CZ15" si="40">SUM(CZ14:DA14)</f>
        <v>919</v>
      </c>
      <c r="DA15" s="281"/>
      <c r="DB15" s="281">
        <f t="shared" ref="DB15" si="41">SUM(DB14:DC14)</f>
        <v>740</v>
      </c>
      <c r="DC15" s="281"/>
      <c r="DD15" s="281">
        <f t="shared" ref="DD15" si="42">SUM(DD14:DE14)</f>
        <v>242</v>
      </c>
      <c r="DE15" s="281"/>
      <c r="DF15" s="281">
        <f t="shared" ref="DF15" si="43">SUM(DF14:DG14)</f>
        <v>219</v>
      </c>
      <c r="DG15" s="281"/>
      <c r="DH15" s="281">
        <f>SUM(DH14:DI14)</f>
        <v>120</v>
      </c>
      <c r="DI15" s="281"/>
    </row>
    <row r="16" spans="1:113"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75" customHeight="1">
      <c r="A17" s="10"/>
      <c r="B17" s="10"/>
      <c r="C17" s="10"/>
      <c r="D17" s="10"/>
      <c r="E17" s="10"/>
      <c r="F17" s="10"/>
      <c r="G17" s="10"/>
      <c r="H17" s="10"/>
      <c r="I17" s="10"/>
      <c r="J17" s="51" t="s">
        <v>667</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A18" s="10"/>
      <c r="B18" s="10"/>
      <c r="C18" s="10"/>
      <c r="D18" s="10"/>
      <c r="E18" s="10"/>
      <c r="F18" s="10"/>
      <c r="G18" s="10"/>
      <c r="H18" s="10"/>
      <c r="I18" s="10"/>
      <c r="J18" s="10">
        <f>COUNT(J5:J10)</f>
        <v>5</v>
      </c>
      <c r="K18" s="51">
        <f t="shared" ref="K18:BV18" si="44">COUNT(K5:K10)</f>
        <v>5</v>
      </c>
      <c r="L18" s="51">
        <f t="shared" si="44"/>
        <v>5</v>
      </c>
      <c r="M18" s="51">
        <f t="shared" si="44"/>
        <v>5</v>
      </c>
      <c r="N18" s="51">
        <f t="shared" si="44"/>
        <v>5</v>
      </c>
      <c r="O18" s="51">
        <f t="shared" si="44"/>
        <v>5</v>
      </c>
      <c r="P18" s="51">
        <f>COUNT(P5:P10)</f>
        <v>5</v>
      </c>
      <c r="Q18" s="51">
        <f t="shared" si="44"/>
        <v>5</v>
      </c>
      <c r="R18" s="51">
        <f t="shared" si="44"/>
        <v>5</v>
      </c>
      <c r="S18" s="51">
        <f t="shared" si="44"/>
        <v>5</v>
      </c>
      <c r="T18" s="51">
        <f t="shared" si="44"/>
        <v>5</v>
      </c>
      <c r="U18" s="51">
        <f t="shared" si="44"/>
        <v>5</v>
      </c>
      <c r="V18" s="51">
        <f t="shared" si="44"/>
        <v>5</v>
      </c>
      <c r="W18" s="51">
        <f t="shared" si="44"/>
        <v>5</v>
      </c>
      <c r="X18" s="51">
        <f t="shared" si="44"/>
        <v>5</v>
      </c>
      <c r="Y18" s="51">
        <f t="shared" si="44"/>
        <v>5</v>
      </c>
      <c r="Z18" s="51">
        <f t="shared" si="44"/>
        <v>5</v>
      </c>
      <c r="AA18" s="51">
        <f t="shared" si="44"/>
        <v>5</v>
      </c>
      <c r="AB18" s="51">
        <f t="shared" si="44"/>
        <v>5</v>
      </c>
      <c r="AC18" s="51">
        <f t="shared" si="44"/>
        <v>5</v>
      </c>
      <c r="AD18" s="51">
        <f t="shared" si="44"/>
        <v>5</v>
      </c>
      <c r="AE18" s="51">
        <f t="shared" si="44"/>
        <v>5</v>
      </c>
      <c r="AF18" s="51">
        <f t="shared" si="44"/>
        <v>5</v>
      </c>
      <c r="AG18" s="51">
        <f t="shared" si="44"/>
        <v>5</v>
      </c>
      <c r="AH18" s="51">
        <f t="shared" si="44"/>
        <v>5</v>
      </c>
      <c r="AI18" s="51">
        <f t="shared" si="44"/>
        <v>5</v>
      </c>
      <c r="AJ18" s="51">
        <f t="shared" si="44"/>
        <v>5</v>
      </c>
      <c r="AK18" s="51">
        <f t="shared" si="44"/>
        <v>5</v>
      </c>
      <c r="AL18" s="51">
        <f t="shared" si="44"/>
        <v>5</v>
      </c>
      <c r="AM18" s="51">
        <f t="shared" si="44"/>
        <v>5</v>
      </c>
      <c r="AN18" s="51">
        <f t="shared" si="44"/>
        <v>5</v>
      </c>
      <c r="AO18" s="51">
        <f t="shared" si="44"/>
        <v>5</v>
      </c>
      <c r="AP18" s="51">
        <f t="shared" si="44"/>
        <v>5</v>
      </c>
      <c r="AQ18" s="51">
        <f t="shared" si="44"/>
        <v>5</v>
      </c>
      <c r="AR18" s="51">
        <f t="shared" si="44"/>
        <v>5</v>
      </c>
      <c r="AS18" s="51">
        <f t="shared" si="44"/>
        <v>5</v>
      </c>
      <c r="AT18" s="51">
        <f t="shared" si="44"/>
        <v>5</v>
      </c>
      <c r="AU18" s="51">
        <f t="shared" si="44"/>
        <v>5</v>
      </c>
      <c r="AV18" s="51">
        <f t="shared" si="44"/>
        <v>5</v>
      </c>
      <c r="AW18" s="51">
        <f t="shared" si="44"/>
        <v>5</v>
      </c>
      <c r="AX18" s="51">
        <f t="shared" si="44"/>
        <v>5</v>
      </c>
      <c r="AY18" s="51">
        <f t="shared" si="44"/>
        <v>5</v>
      </c>
      <c r="AZ18" s="51">
        <f t="shared" si="44"/>
        <v>5</v>
      </c>
      <c r="BA18" s="51">
        <f t="shared" si="44"/>
        <v>5</v>
      </c>
      <c r="BB18" s="51">
        <f t="shared" si="44"/>
        <v>5</v>
      </c>
      <c r="BC18" s="51">
        <f t="shared" si="44"/>
        <v>5</v>
      </c>
      <c r="BD18" s="51">
        <f t="shared" si="44"/>
        <v>5</v>
      </c>
      <c r="BE18" s="51">
        <f t="shared" si="44"/>
        <v>5</v>
      </c>
      <c r="BF18" s="51">
        <f t="shared" si="44"/>
        <v>5</v>
      </c>
      <c r="BG18" s="51">
        <f t="shared" si="44"/>
        <v>5</v>
      </c>
      <c r="BH18" s="51">
        <f t="shared" si="44"/>
        <v>5</v>
      </c>
      <c r="BI18" s="51">
        <f t="shared" si="44"/>
        <v>5</v>
      </c>
      <c r="BJ18" s="51">
        <f t="shared" si="44"/>
        <v>5</v>
      </c>
      <c r="BK18" s="51">
        <f t="shared" si="44"/>
        <v>5</v>
      </c>
      <c r="BL18" s="51">
        <f t="shared" si="44"/>
        <v>5</v>
      </c>
      <c r="BM18" s="51">
        <f t="shared" si="44"/>
        <v>5</v>
      </c>
      <c r="BN18" s="51">
        <f t="shared" si="44"/>
        <v>5</v>
      </c>
      <c r="BO18" s="51">
        <f t="shared" si="44"/>
        <v>5</v>
      </c>
      <c r="BP18" s="51">
        <f t="shared" si="44"/>
        <v>5</v>
      </c>
      <c r="BQ18" s="51">
        <f t="shared" si="44"/>
        <v>5</v>
      </c>
      <c r="BR18" s="51">
        <f t="shared" si="44"/>
        <v>5</v>
      </c>
      <c r="BS18" s="51">
        <f t="shared" si="44"/>
        <v>5</v>
      </c>
      <c r="BT18" s="51">
        <f t="shared" si="44"/>
        <v>5</v>
      </c>
      <c r="BU18" s="51">
        <f t="shared" si="44"/>
        <v>5</v>
      </c>
      <c r="BV18" s="51">
        <f t="shared" si="44"/>
        <v>5</v>
      </c>
      <c r="BW18" s="51">
        <f t="shared" ref="BW18:DI18" si="45">COUNT(BW5:BW10)</f>
        <v>5</v>
      </c>
      <c r="BX18" s="51">
        <f t="shared" si="45"/>
        <v>5</v>
      </c>
      <c r="BY18" s="51">
        <f t="shared" si="45"/>
        <v>5</v>
      </c>
      <c r="BZ18" s="51">
        <f t="shared" si="45"/>
        <v>5</v>
      </c>
      <c r="CA18" s="51">
        <f t="shared" si="45"/>
        <v>5</v>
      </c>
      <c r="CB18" s="51">
        <f t="shared" si="45"/>
        <v>5</v>
      </c>
      <c r="CC18" s="51">
        <f t="shared" si="45"/>
        <v>5</v>
      </c>
      <c r="CD18" s="51">
        <f t="shared" si="45"/>
        <v>5</v>
      </c>
      <c r="CE18" s="51">
        <f t="shared" si="45"/>
        <v>5</v>
      </c>
      <c r="CF18" s="51">
        <f t="shared" si="45"/>
        <v>5</v>
      </c>
      <c r="CG18" s="51">
        <f t="shared" si="45"/>
        <v>5</v>
      </c>
      <c r="CH18" s="51">
        <f t="shared" si="45"/>
        <v>5</v>
      </c>
      <c r="CI18" s="51">
        <f t="shared" si="45"/>
        <v>5</v>
      </c>
      <c r="CJ18" s="51">
        <f t="shared" si="45"/>
        <v>6</v>
      </c>
      <c r="CK18" s="51">
        <f t="shared" si="45"/>
        <v>6</v>
      </c>
      <c r="CL18" s="51">
        <f t="shared" si="45"/>
        <v>6</v>
      </c>
      <c r="CM18" s="51">
        <f t="shared" si="45"/>
        <v>6</v>
      </c>
      <c r="CN18" s="51">
        <f t="shared" si="45"/>
        <v>6</v>
      </c>
      <c r="CO18" s="51">
        <f t="shared" si="45"/>
        <v>6</v>
      </c>
      <c r="CP18" s="51">
        <f t="shared" si="45"/>
        <v>6</v>
      </c>
      <c r="CQ18" s="51">
        <f t="shared" si="45"/>
        <v>6</v>
      </c>
      <c r="CR18" s="51">
        <f t="shared" si="45"/>
        <v>6</v>
      </c>
      <c r="CS18" s="51">
        <f t="shared" si="45"/>
        <v>6</v>
      </c>
      <c r="CT18" s="51">
        <f t="shared" si="45"/>
        <v>6</v>
      </c>
      <c r="CU18" s="51">
        <f t="shared" si="45"/>
        <v>6</v>
      </c>
      <c r="CV18" s="51">
        <f t="shared" si="45"/>
        <v>6</v>
      </c>
      <c r="CW18" s="51">
        <f t="shared" si="45"/>
        <v>6</v>
      </c>
      <c r="CX18" s="51">
        <f t="shared" si="45"/>
        <v>6</v>
      </c>
      <c r="CY18" s="51">
        <f t="shared" si="45"/>
        <v>6</v>
      </c>
      <c r="CZ18" s="51">
        <f t="shared" si="45"/>
        <v>6</v>
      </c>
      <c r="DA18" s="51">
        <f t="shared" si="45"/>
        <v>6</v>
      </c>
      <c r="DB18" s="51">
        <f t="shared" si="45"/>
        <v>6</v>
      </c>
      <c r="DC18" s="51">
        <f t="shared" si="45"/>
        <v>6</v>
      </c>
      <c r="DD18" s="51">
        <f t="shared" si="45"/>
        <v>6</v>
      </c>
      <c r="DE18" s="51">
        <f t="shared" si="45"/>
        <v>6</v>
      </c>
      <c r="DF18" s="51">
        <f t="shared" si="45"/>
        <v>6</v>
      </c>
      <c r="DG18" s="51">
        <f t="shared" si="45"/>
        <v>6</v>
      </c>
      <c r="DH18" s="51">
        <f>COUNT(DH5:DH10)</f>
        <v>6</v>
      </c>
      <c r="DI18" s="51">
        <f t="shared" si="45"/>
        <v>6</v>
      </c>
    </row>
    <row r="19" spans="1:113" ht="15.75" customHeight="1">
      <c r="A19" s="10"/>
      <c r="B19" s="10"/>
      <c r="C19" s="10"/>
      <c r="D19" s="10"/>
      <c r="E19" s="10"/>
      <c r="F19" s="10"/>
      <c r="G19" s="10"/>
      <c r="H19" s="10"/>
      <c r="I19" s="10"/>
      <c r="J19" s="281">
        <f>MAX(J18:K18)</f>
        <v>5</v>
      </c>
      <c r="K19" s="281"/>
      <c r="L19" s="281">
        <f t="shared" ref="L19" si="46">MAX(L18:M18)</f>
        <v>5</v>
      </c>
      <c r="M19" s="281"/>
      <c r="N19" s="281">
        <f t="shared" ref="N19" si="47">MAX(N18:O18)</f>
        <v>5</v>
      </c>
      <c r="O19" s="281"/>
      <c r="P19" s="281">
        <f t="shared" ref="P19" si="48">MAX(P18:Q18)</f>
        <v>5</v>
      </c>
      <c r="Q19" s="281"/>
      <c r="R19" s="281">
        <f>MAX(R18:S18)</f>
        <v>5</v>
      </c>
      <c r="S19" s="281"/>
      <c r="T19" s="281">
        <f t="shared" ref="T19" si="49">MAX(T18:U18)</f>
        <v>5</v>
      </c>
      <c r="U19" s="281"/>
      <c r="V19" s="281">
        <f t="shared" ref="V19" si="50">MAX(V18:W18)</f>
        <v>5</v>
      </c>
      <c r="W19" s="281"/>
      <c r="X19" s="281">
        <f t="shared" ref="X19" si="51">MAX(X18:Y18)</f>
        <v>5</v>
      </c>
      <c r="Y19" s="281"/>
      <c r="Z19" s="281">
        <f t="shared" ref="Z19" si="52">MAX(Z18:AA18)</f>
        <v>5</v>
      </c>
      <c r="AA19" s="281"/>
      <c r="AB19" s="281">
        <f t="shared" ref="AB19" si="53">MAX(AB18:AC18)</f>
        <v>5</v>
      </c>
      <c r="AC19" s="281"/>
      <c r="AD19" s="281">
        <f t="shared" ref="AD19" si="54">MAX(AD18:AE18)</f>
        <v>5</v>
      </c>
      <c r="AE19" s="281"/>
      <c r="AF19" s="281">
        <f t="shared" ref="AF19" si="55">MAX(AF18:AG18)</f>
        <v>5</v>
      </c>
      <c r="AG19" s="281"/>
      <c r="AH19" s="281">
        <f t="shared" ref="AH19" si="56">MAX(AH18:AI18)</f>
        <v>5</v>
      </c>
      <c r="AI19" s="281"/>
      <c r="AJ19" s="281">
        <f t="shared" ref="AJ19" si="57">MAX(AJ18:AK18)</f>
        <v>5</v>
      </c>
      <c r="AK19" s="281"/>
      <c r="AL19" s="281">
        <f t="shared" ref="AL19" si="58">MAX(AL18:AM18)</f>
        <v>5</v>
      </c>
      <c r="AM19" s="281"/>
      <c r="AN19" s="281">
        <f t="shared" ref="AN19" si="59">MAX(AN18:AO18)</f>
        <v>5</v>
      </c>
      <c r="AO19" s="281"/>
      <c r="AP19" s="281">
        <f t="shared" ref="AP19" si="60">MAX(AP18:AQ18)</f>
        <v>5</v>
      </c>
      <c r="AQ19" s="281"/>
      <c r="AR19" s="281">
        <f t="shared" ref="AR19" si="61">MAX(AR18:AS18)</f>
        <v>5</v>
      </c>
      <c r="AS19" s="281"/>
      <c r="AT19" s="281">
        <f t="shared" ref="AT19" si="62">MAX(AT18:AU18)</f>
        <v>5</v>
      </c>
      <c r="AU19" s="281"/>
      <c r="AV19" s="281">
        <f t="shared" ref="AV19" si="63">MAX(AV18:AW18)</f>
        <v>5</v>
      </c>
      <c r="AW19" s="281"/>
      <c r="AX19" s="281">
        <f t="shared" ref="AX19" si="64">MAX(AX18:AY18)</f>
        <v>5</v>
      </c>
      <c r="AY19" s="281"/>
      <c r="AZ19" s="281">
        <f t="shared" ref="AZ19" si="65">MAX(AZ18:BA18)</f>
        <v>5</v>
      </c>
      <c r="BA19" s="281"/>
      <c r="BB19" s="281">
        <f t="shared" ref="BB19" si="66">MAX(BB18:BC18)</f>
        <v>5</v>
      </c>
      <c r="BC19" s="281"/>
      <c r="BD19" s="281">
        <f t="shared" ref="BD19" si="67">MAX(BD18:BE18)</f>
        <v>5</v>
      </c>
      <c r="BE19" s="281"/>
      <c r="BF19" s="281">
        <f t="shared" ref="BF19" si="68">MAX(BF18:BG18)</f>
        <v>5</v>
      </c>
      <c r="BG19" s="281"/>
      <c r="BH19" s="281">
        <f t="shared" ref="BH19" si="69">MAX(BH18:BI18)</f>
        <v>5</v>
      </c>
      <c r="BI19" s="281"/>
      <c r="BJ19" s="281">
        <f t="shared" ref="BJ19" si="70">MAX(BJ18:BK18)</f>
        <v>5</v>
      </c>
      <c r="BK19" s="281"/>
      <c r="BL19" s="281">
        <f t="shared" ref="BL19" si="71">MAX(BL18:BM18)</f>
        <v>5</v>
      </c>
      <c r="BM19" s="281"/>
      <c r="BN19" s="281">
        <f t="shared" ref="BN19" si="72">MAX(BN18:BO18)</f>
        <v>5</v>
      </c>
      <c r="BO19" s="281"/>
      <c r="BP19" s="281">
        <f t="shared" ref="BP19" si="73">MAX(BP18:BQ18)</f>
        <v>5</v>
      </c>
      <c r="BQ19" s="281"/>
      <c r="BR19" s="281">
        <f t="shared" ref="BR19" si="74">MAX(BR18:BS18)</f>
        <v>5</v>
      </c>
      <c r="BS19" s="281"/>
      <c r="BT19" s="281">
        <f t="shared" ref="BT19" si="75">MAX(BT18:BU18)</f>
        <v>5</v>
      </c>
      <c r="BU19" s="281"/>
      <c r="BV19" s="281">
        <f t="shared" ref="BV19" si="76">MAX(BV18:BW18)</f>
        <v>5</v>
      </c>
      <c r="BW19" s="281"/>
      <c r="BX19" s="281">
        <f t="shared" ref="BX19" si="77">MAX(BX18:BY18)</f>
        <v>5</v>
      </c>
      <c r="BY19" s="281"/>
      <c r="BZ19" s="281">
        <f t="shared" ref="BZ19" si="78">MAX(BZ18:CA18)</f>
        <v>5</v>
      </c>
      <c r="CA19" s="281"/>
      <c r="CB19" s="281">
        <f t="shared" ref="CB19" si="79">MAX(CB18:CC18)</f>
        <v>5</v>
      </c>
      <c r="CC19" s="281"/>
      <c r="CD19" s="281">
        <f t="shared" ref="CD19" si="80">MAX(CD18:CE18)</f>
        <v>5</v>
      </c>
      <c r="CE19" s="281"/>
      <c r="CF19" s="281">
        <f t="shared" ref="CF19" si="81">MAX(CF18:CG18)</f>
        <v>5</v>
      </c>
      <c r="CG19" s="281"/>
      <c r="CH19" s="281">
        <f t="shared" ref="CH19" si="82">MAX(CH18:CI18)</f>
        <v>5</v>
      </c>
      <c r="CI19" s="281"/>
      <c r="CJ19" s="281">
        <f t="shared" ref="CJ19" si="83">MAX(CJ18:CK18)</f>
        <v>6</v>
      </c>
      <c r="CK19" s="281"/>
      <c r="CL19" s="281">
        <f t="shared" ref="CL19" si="84">MAX(CL18:CM18)</f>
        <v>6</v>
      </c>
      <c r="CM19" s="281"/>
      <c r="CN19" s="281">
        <f t="shared" ref="CN19" si="85">MAX(CN18:CO18)</f>
        <v>6</v>
      </c>
      <c r="CO19" s="281"/>
      <c r="CP19" s="281">
        <f t="shared" ref="CP19" si="86">MAX(CP18:CQ18)</f>
        <v>6</v>
      </c>
      <c r="CQ19" s="281"/>
      <c r="CR19" s="281">
        <f t="shared" ref="CR19" si="87">MAX(CR18:CS18)</f>
        <v>6</v>
      </c>
      <c r="CS19" s="281"/>
      <c r="CT19" s="281">
        <f t="shared" ref="CT19" si="88">MAX(CT18:CU18)</f>
        <v>6</v>
      </c>
      <c r="CU19" s="281"/>
      <c r="CV19" s="281">
        <f t="shared" ref="CV19" si="89">MAX(CV18:CW18)</f>
        <v>6</v>
      </c>
      <c r="CW19" s="281"/>
      <c r="CX19" s="281">
        <f t="shared" ref="CX19" si="90">MAX(CX18:CY18)</f>
        <v>6</v>
      </c>
      <c r="CY19" s="281"/>
      <c r="CZ19" s="281">
        <f t="shared" ref="CZ19" si="91">MAX(CZ18:DA18)</f>
        <v>6</v>
      </c>
      <c r="DA19" s="281"/>
      <c r="DB19" s="281">
        <f t="shared" ref="DB19" si="92">MAX(DB18:DC18)</f>
        <v>6</v>
      </c>
      <c r="DC19" s="281"/>
      <c r="DD19" s="281">
        <f t="shared" ref="DD19" si="93">MAX(DD18:DE18)</f>
        <v>6</v>
      </c>
      <c r="DE19" s="281"/>
      <c r="DF19" s="281">
        <f t="shared" ref="DF19" si="94">MAX(DF18:DG18)</f>
        <v>6</v>
      </c>
      <c r="DG19" s="281"/>
      <c r="DH19" s="281">
        <f>MAX(DH18:DI18)</f>
        <v>6</v>
      </c>
      <c r="DI19" s="281"/>
    </row>
    <row r="20" spans="1:113" ht="15.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10"/>
      <c r="B22" s="10"/>
      <c r="C22" s="10"/>
      <c r="D22" s="10"/>
      <c r="E22" s="10"/>
      <c r="F22" s="10"/>
      <c r="G22" s="10"/>
      <c r="H22" s="10"/>
      <c r="I22" s="10"/>
      <c r="J22" s="59" t="s">
        <v>674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10"/>
      <c r="G23" s="10"/>
      <c r="H23" s="10"/>
      <c r="I23" s="10"/>
      <c r="J23" s="280" t="s">
        <v>675</v>
      </c>
      <c r="K23" s="280"/>
      <c r="L23" s="280"/>
      <c r="M23" s="280"/>
      <c r="N23" s="60">
        <v>1</v>
      </c>
      <c r="O23" s="60">
        <v>2</v>
      </c>
      <c r="P23" s="60">
        <v>3</v>
      </c>
      <c r="Q23" s="60">
        <v>4</v>
      </c>
      <c r="R23" s="60">
        <v>5</v>
      </c>
      <c r="S23" s="60">
        <v>6</v>
      </c>
      <c r="T23" s="60">
        <v>7</v>
      </c>
      <c r="U23" s="60">
        <v>8</v>
      </c>
      <c r="V23" s="60">
        <v>9</v>
      </c>
      <c r="W23" s="60">
        <v>10</v>
      </c>
      <c r="X23" s="60">
        <v>11</v>
      </c>
      <c r="Y23" s="60">
        <v>12</v>
      </c>
      <c r="Z23" s="60">
        <v>13</v>
      </c>
      <c r="AA23" s="60">
        <v>14</v>
      </c>
      <c r="AB23" s="60">
        <v>15</v>
      </c>
      <c r="AC23" s="60">
        <v>16</v>
      </c>
      <c r="AD23" s="60">
        <v>17</v>
      </c>
      <c r="AE23" s="60">
        <v>18</v>
      </c>
      <c r="AF23" s="60">
        <v>19</v>
      </c>
      <c r="AG23" s="60">
        <v>20</v>
      </c>
      <c r="AH23" s="60">
        <v>21</v>
      </c>
      <c r="AI23" s="60">
        <v>22</v>
      </c>
      <c r="AJ23" s="60">
        <v>23</v>
      </c>
      <c r="AK23" s="60">
        <v>24</v>
      </c>
      <c r="AL23" s="60">
        <v>25</v>
      </c>
      <c r="AM23" s="60">
        <v>26</v>
      </c>
      <c r="AN23" s="60">
        <v>27</v>
      </c>
      <c r="AO23" s="60">
        <v>28</v>
      </c>
      <c r="AP23" s="60">
        <v>29</v>
      </c>
      <c r="AQ23" s="60">
        <v>30</v>
      </c>
      <c r="AR23" s="60">
        <v>31</v>
      </c>
      <c r="AS23" s="60">
        <v>32</v>
      </c>
      <c r="AT23" s="60">
        <v>33</v>
      </c>
      <c r="AU23" s="60">
        <v>34</v>
      </c>
      <c r="AV23" s="60">
        <v>35</v>
      </c>
      <c r="AW23" s="60">
        <v>36</v>
      </c>
      <c r="AX23" s="60">
        <v>37</v>
      </c>
      <c r="AY23" s="60">
        <v>38</v>
      </c>
      <c r="AZ23" s="60">
        <v>39</v>
      </c>
      <c r="BA23" s="60">
        <v>40</v>
      </c>
      <c r="BB23" s="60">
        <v>41</v>
      </c>
      <c r="BC23" s="60">
        <v>42</v>
      </c>
      <c r="BD23" s="60">
        <v>43</v>
      </c>
      <c r="BE23" s="60">
        <v>44</v>
      </c>
      <c r="BF23" s="60">
        <v>45</v>
      </c>
      <c r="BG23" s="60">
        <v>46</v>
      </c>
      <c r="BH23" s="60">
        <v>47</v>
      </c>
      <c r="BI23" s="60">
        <v>48</v>
      </c>
      <c r="BJ23" s="60">
        <v>49</v>
      </c>
      <c r="BK23" s="60">
        <v>50</v>
      </c>
      <c r="BL23" s="60">
        <v>51</v>
      </c>
      <c r="BM23" s="60">
        <v>52</v>
      </c>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280" t="s">
        <v>676</v>
      </c>
      <c r="K24" s="280"/>
      <c r="L24" s="280"/>
      <c r="M24" s="280"/>
      <c r="N24" s="60">
        <f>J15</f>
        <v>241</v>
      </c>
      <c r="O24" s="60">
        <f>L15</f>
        <v>253</v>
      </c>
      <c r="P24" s="60">
        <f>N15</f>
        <v>150</v>
      </c>
      <c r="Q24" s="60">
        <f>P15</f>
        <v>21</v>
      </c>
      <c r="R24" s="60">
        <f>R15</f>
        <v>24</v>
      </c>
      <c r="S24" s="60">
        <f>T15</f>
        <v>17</v>
      </c>
      <c r="T24" s="60">
        <f>V15</f>
        <v>42</v>
      </c>
      <c r="U24" s="60">
        <f>X15</f>
        <v>21</v>
      </c>
      <c r="V24" s="60">
        <f>Z15</f>
        <v>24</v>
      </c>
      <c r="W24" s="60">
        <f>AB15</f>
        <v>64</v>
      </c>
      <c r="X24" s="60">
        <f>AD15</f>
        <v>47</v>
      </c>
      <c r="Y24" s="60">
        <f>AF15</f>
        <v>2</v>
      </c>
      <c r="Z24" s="60">
        <f>AH15</f>
        <v>24</v>
      </c>
      <c r="AA24" s="60">
        <f>AJ15</f>
        <v>111</v>
      </c>
      <c r="AB24" s="60">
        <f>AL15</f>
        <v>20</v>
      </c>
      <c r="AC24" s="60">
        <f>AN15</f>
        <v>175</v>
      </c>
      <c r="AD24" s="60">
        <f>AP15</f>
        <v>114</v>
      </c>
      <c r="AE24" s="60">
        <f>AR15</f>
        <v>57</v>
      </c>
      <c r="AF24" s="60">
        <f>AT15</f>
        <v>35</v>
      </c>
      <c r="AG24" s="60">
        <f>AV15</f>
        <v>28</v>
      </c>
      <c r="AH24" s="60">
        <f>AX15</f>
        <v>17</v>
      </c>
      <c r="AI24" s="60">
        <f>AZ15</f>
        <v>10</v>
      </c>
      <c r="AJ24" s="60">
        <f>BB15</f>
        <v>20</v>
      </c>
      <c r="AK24" s="60">
        <f>BD15</f>
        <v>50</v>
      </c>
      <c r="AL24" s="60">
        <f>BF15</f>
        <v>23</v>
      </c>
      <c r="AM24" s="60">
        <f>BH15</f>
        <v>77</v>
      </c>
      <c r="AN24" s="60">
        <f>BJ15</f>
        <v>586</v>
      </c>
      <c r="AO24" s="60">
        <f>BL15</f>
        <v>1692</v>
      </c>
      <c r="AP24" s="60">
        <f>BN15</f>
        <v>2750</v>
      </c>
      <c r="AQ24" s="60">
        <f>BP15</f>
        <v>513</v>
      </c>
      <c r="AR24" s="60">
        <f>BR15</f>
        <v>257</v>
      </c>
      <c r="AS24" s="60">
        <f>BT15</f>
        <v>180</v>
      </c>
      <c r="AT24" s="60">
        <f>BV15</f>
        <v>1274</v>
      </c>
      <c r="AU24" s="60">
        <f>BX15</f>
        <v>1896</v>
      </c>
      <c r="AV24" s="60">
        <f>BZ15</f>
        <v>1560</v>
      </c>
      <c r="AW24" s="60">
        <f>CB15</f>
        <v>1417</v>
      </c>
      <c r="AX24" s="60">
        <f>CD15</f>
        <v>2556</v>
      </c>
      <c r="AY24" s="60">
        <f>CF15</f>
        <v>2968</v>
      </c>
      <c r="AZ24" s="60">
        <f>CH15</f>
        <v>5211</v>
      </c>
      <c r="BA24" s="60">
        <f>CJ15</f>
        <v>7345</v>
      </c>
      <c r="BB24" s="60">
        <f>CL15</f>
        <v>8333</v>
      </c>
      <c r="BC24" s="60">
        <f>CN15</f>
        <v>8681</v>
      </c>
      <c r="BD24" s="60">
        <f>CP15</f>
        <v>7030</v>
      </c>
      <c r="BE24" s="60">
        <f>CR15</f>
        <v>6923</v>
      </c>
      <c r="BF24" s="60">
        <f>CT15</f>
        <v>5502</v>
      </c>
      <c r="BG24" s="60">
        <f>CV15</f>
        <v>4958</v>
      </c>
      <c r="BH24" s="60">
        <f>CX15</f>
        <v>2690</v>
      </c>
      <c r="BI24" s="60">
        <f>CZ15</f>
        <v>919</v>
      </c>
      <c r="BJ24" s="60">
        <f>DB15</f>
        <v>740</v>
      </c>
      <c r="BK24" s="60">
        <f>DD15</f>
        <v>242</v>
      </c>
      <c r="BL24" s="60">
        <f>DF15</f>
        <v>219</v>
      </c>
      <c r="BM24" s="60">
        <f>DH15</f>
        <v>120</v>
      </c>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280" t="s">
        <v>1110</v>
      </c>
      <c r="K25" s="280"/>
      <c r="L25" s="280"/>
      <c r="M25" s="280"/>
      <c r="N25" s="60">
        <f>J19</f>
        <v>5</v>
      </c>
      <c r="O25" s="60">
        <f>L19</f>
        <v>5</v>
      </c>
      <c r="P25" s="60">
        <f>N19</f>
        <v>5</v>
      </c>
      <c r="Q25" s="60">
        <f>P19</f>
        <v>5</v>
      </c>
      <c r="R25" s="60">
        <f>R19</f>
        <v>5</v>
      </c>
      <c r="S25" s="60">
        <f>T19</f>
        <v>5</v>
      </c>
      <c r="T25" s="60">
        <f>V19</f>
        <v>5</v>
      </c>
      <c r="U25" s="60">
        <f>X19</f>
        <v>5</v>
      </c>
      <c r="V25" s="60">
        <f>Z19</f>
        <v>5</v>
      </c>
      <c r="W25" s="60">
        <f>AB19</f>
        <v>5</v>
      </c>
      <c r="X25" s="60">
        <f>AD19</f>
        <v>5</v>
      </c>
      <c r="Y25" s="60">
        <f>AF19</f>
        <v>5</v>
      </c>
      <c r="Z25" s="60">
        <f>AH19</f>
        <v>5</v>
      </c>
      <c r="AA25" s="60">
        <f>AJ19</f>
        <v>5</v>
      </c>
      <c r="AB25" s="60">
        <f>AL19</f>
        <v>5</v>
      </c>
      <c r="AC25" s="60">
        <f>AN19</f>
        <v>5</v>
      </c>
      <c r="AD25" s="60">
        <f>AP19</f>
        <v>5</v>
      </c>
      <c r="AE25" s="60">
        <f>AR19</f>
        <v>5</v>
      </c>
      <c r="AF25" s="60">
        <f>AT19</f>
        <v>5</v>
      </c>
      <c r="AG25" s="60">
        <f>AV19</f>
        <v>5</v>
      </c>
      <c r="AH25" s="60">
        <f>AX19</f>
        <v>5</v>
      </c>
      <c r="AI25" s="60">
        <f>AZ19</f>
        <v>5</v>
      </c>
      <c r="AJ25" s="60">
        <f>BB19</f>
        <v>5</v>
      </c>
      <c r="AK25" s="60">
        <f>BD19</f>
        <v>5</v>
      </c>
      <c r="AL25" s="60">
        <f>BF19</f>
        <v>5</v>
      </c>
      <c r="AM25" s="60">
        <f>BH19</f>
        <v>5</v>
      </c>
      <c r="AN25" s="60">
        <f>BJ19</f>
        <v>5</v>
      </c>
      <c r="AO25" s="60">
        <f>BL19</f>
        <v>5</v>
      </c>
      <c r="AP25" s="60">
        <f>BN19</f>
        <v>5</v>
      </c>
      <c r="AQ25" s="60">
        <f>BP19</f>
        <v>5</v>
      </c>
      <c r="AR25" s="60">
        <f>BR19</f>
        <v>5</v>
      </c>
      <c r="AS25" s="60">
        <f>BT19</f>
        <v>5</v>
      </c>
      <c r="AT25" s="60">
        <f>BV19</f>
        <v>5</v>
      </c>
      <c r="AU25" s="60">
        <f>BX19</f>
        <v>5</v>
      </c>
      <c r="AV25" s="60">
        <f>BZ19</f>
        <v>5</v>
      </c>
      <c r="AW25" s="60">
        <f>CB19</f>
        <v>5</v>
      </c>
      <c r="AX25" s="60">
        <f>CD19</f>
        <v>5</v>
      </c>
      <c r="AY25" s="60">
        <f>CF19</f>
        <v>5</v>
      </c>
      <c r="AZ25" s="60">
        <f>CH19</f>
        <v>5</v>
      </c>
      <c r="BA25" s="60">
        <f>CJ19</f>
        <v>6</v>
      </c>
      <c r="BB25" s="60">
        <f>CL19</f>
        <v>6</v>
      </c>
      <c r="BC25" s="60">
        <f>CN19</f>
        <v>6</v>
      </c>
      <c r="BD25" s="60">
        <f>CP19</f>
        <v>6</v>
      </c>
      <c r="BE25" s="60">
        <f>CR19</f>
        <v>6</v>
      </c>
      <c r="BF25" s="60">
        <f>CT19</f>
        <v>6</v>
      </c>
      <c r="BG25" s="60">
        <f>CV19</f>
        <v>6</v>
      </c>
      <c r="BH25" s="60">
        <f>CX19</f>
        <v>6</v>
      </c>
      <c r="BI25" s="60">
        <f>CZ19</f>
        <v>6</v>
      </c>
      <c r="BJ25" s="60">
        <f>DB19</f>
        <v>6</v>
      </c>
      <c r="BK25" s="60">
        <f>DD19</f>
        <v>6</v>
      </c>
      <c r="BL25" s="60">
        <f>DF19</f>
        <v>6</v>
      </c>
      <c r="BM25" s="60">
        <f>DH19</f>
        <v>6</v>
      </c>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sheetData>
  <mergeCells count="161">
    <mergeCell ref="CT15:CU15"/>
    <mergeCell ref="CV15:CW15"/>
    <mergeCell ref="CX15:CY15"/>
    <mergeCell ref="CZ15:DA15"/>
    <mergeCell ref="DB15:DC15"/>
    <mergeCell ref="DD15:DE15"/>
    <mergeCell ref="DF15:DG15"/>
    <mergeCell ref="DH15:DI15"/>
    <mergeCell ref="CB15:CC15"/>
    <mergeCell ref="CD15:CE15"/>
    <mergeCell ref="CF15:CG15"/>
    <mergeCell ref="CH15:CI15"/>
    <mergeCell ref="CJ15:CK15"/>
    <mergeCell ref="CL15:CM15"/>
    <mergeCell ref="CN15:CO15"/>
    <mergeCell ref="CP15:CQ15"/>
    <mergeCell ref="CR15:CS15"/>
    <mergeCell ref="BJ15:BK15"/>
    <mergeCell ref="BL15:BM15"/>
    <mergeCell ref="BN15:BO15"/>
    <mergeCell ref="BP15:BQ15"/>
    <mergeCell ref="BR15:BS15"/>
    <mergeCell ref="BT15:BU15"/>
    <mergeCell ref="BV15:BW15"/>
    <mergeCell ref="BX15:BY15"/>
    <mergeCell ref="BZ15:CA15"/>
    <mergeCell ref="AR15:AS15"/>
    <mergeCell ref="AT15:AU15"/>
    <mergeCell ref="AV15:AW15"/>
    <mergeCell ref="AX15:AY15"/>
    <mergeCell ref="AZ15:BA15"/>
    <mergeCell ref="BB15:BC15"/>
    <mergeCell ref="BD15:BE15"/>
    <mergeCell ref="BF15:BG15"/>
    <mergeCell ref="BH15:BI15"/>
    <mergeCell ref="J23:M23"/>
    <mergeCell ref="J24:M24"/>
    <mergeCell ref="J25:M25"/>
    <mergeCell ref="AJ15:AK15"/>
    <mergeCell ref="AL15:AM15"/>
    <mergeCell ref="AN15:AO15"/>
    <mergeCell ref="AP15:AQ15"/>
    <mergeCell ref="Z15:AA15"/>
    <mergeCell ref="AB15:AC15"/>
    <mergeCell ref="AD15:AE15"/>
    <mergeCell ref="AF15:AG15"/>
    <mergeCell ref="AH15:AI15"/>
    <mergeCell ref="T15:U15"/>
    <mergeCell ref="V15:W15"/>
    <mergeCell ref="X15:Y15"/>
    <mergeCell ref="J15:K15"/>
    <mergeCell ref="L15:M15"/>
    <mergeCell ref="N15:O15"/>
    <mergeCell ref="P15:Q15"/>
    <mergeCell ref="R15:S15"/>
    <mergeCell ref="AN19:AO19"/>
    <mergeCell ref="AP19:AQ19"/>
    <mergeCell ref="DF3:DG3"/>
    <mergeCell ref="DD3:DE3"/>
    <mergeCell ref="DH3:DI3"/>
    <mergeCell ref="CF3:CG3"/>
    <mergeCell ref="CH3:CI3"/>
    <mergeCell ref="CZ3:DA3"/>
    <mergeCell ref="CN3:CO3"/>
    <mergeCell ref="CJ3:CK3"/>
    <mergeCell ref="CL3:CM3"/>
    <mergeCell ref="CX3:CY3"/>
    <mergeCell ref="CP3:CQ3"/>
    <mergeCell ref="CR3:CS3"/>
    <mergeCell ref="CT3:CU3"/>
    <mergeCell ref="CV3:CW3"/>
    <mergeCell ref="AP3:AQ3"/>
    <mergeCell ref="AF3:AG3"/>
    <mergeCell ref="BV3:BW3"/>
    <mergeCell ref="BX3:BY3"/>
    <mergeCell ref="BR3:BS3"/>
    <mergeCell ref="BT3:BU3"/>
    <mergeCell ref="AN3:AO3"/>
    <mergeCell ref="DB3:DC3"/>
    <mergeCell ref="CB3:CC3"/>
    <mergeCell ref="BZ3:CA3"/>
    <mergeCell ref="CD3:CE3"/>
    <mergeCell ref="BN3:BO3"/>
    <mergeCell ref="BP3:BQ3"/>
    <mergeCell ref="BL3:BM3"/>
    <mergeCell ref="BJ3:BK3"/>
    <mergeCell ref="J1:L1"/>
    <mergeCell ref="J2:L2"/>
    <mergeCell ref="J3:K3"/>
    <mergeCell ref="BH3:BI3"/>
    <mergeCell ref="T3:U3"/>
    <mergeCell ref="AX3:AY3"/>
    <mergeCell ref="BB3:BC3"/>
    <mergeCell ref="AZ3:BA3"/>
    <mergeCell ref="BD3:BE3"/>
    <mergeCell ref="BF3:BG3"/>
    <mergeCell ref="AJ3:AK3"/>
    <mergeCell ref="AL3:AM3"/>
    <mergeCell ref="AT3:AU3"/>
    <mergeCell ref="AV3:AW3"/>
    <mergeCell ref="X3:Y3"/>
    <mergeCell ref="AR3:AS3"/>
    <mergeCell ref="Z3:AA3"/>
    <mergeCell ref="AD3:AE3"/>
    <mergeCell ref="AB3:AC3"/>
    <mergeCell ref="AH3:AI3"/>
    <mergeCell ref="V3:W3"/>
    <mergeCell ref="P3:Q3"/>
    <mergeCell ref="R3:S3"/>
    <mergeCell ref="L3:M3"/>
    <mergeCell ref="N3:O3"/>
    <mergeCell ref="T19:U19"/>
    <mergeCell ref="V19:W19"/>
    <mergeCell ref="X19:Y19"/>
    <mergeCell ref="Z19:AA19"/>
    <mergeCell ref="AB19:AC19"/>
    <mergeCell ref="J19:K19"/>
    <mergeCell ref="L19:M19"/>
    <mergeCell ref="N19:O19"/>
    <mergeCell ref="P19:Q19"/>
    <mergeCell ref="R19:S19"/>
    <mergeCell ref="AR19:AS19"/>
    <mergeCell ref="AT19:AU19"/>
    <mergeCell ref="AV19:AW19"/>
    <mergeCell ref="AD19:AE19"/>
    <mergeCell ref="AF19:AG19"/>
    <mergeCell ref="AH19:AI19"/>
    <mergeCell ref="AJ19:AK19"/>
    <mergeCell ref="AL19:AM19"/>
    <mergeCell ref="BH19:BI19"/>
    <mergeCell ref="BJ19:BK19"/>
    <mergeCell ref="BL19:BM19"/>
    <mergeCell ref="BN19:BO19"/>
    <mergeCell ref="BP19:BQ19"/>
    <mergeCell ref="AX19:AY19"/>
    <mergeCell ref="AZ19:BA19"/>
    <mergeCell ref="BB19:BC19"/>
    <mergeCell ref="BD19:BE19"/>
    <mergeCell ref="BF19:BG19"/>
    <mergeCell ref="CB19:CC19"/>
    <mergeCell ref="CD19:CE19"/>
    <mergeCell ref="CF19:CG19"/>
    <mergeCell ref="CH19:CI19"/>
    <mergeCell ref="CJ19:CK19"/>
    <mergeCell ref="BR19:BS19"/>
    <mergeCell ref="BT19:BU19"/>
    <mergeCell ref="BV19:BW19"/>
    <mergeCell ref="BX19:BY19"/>
    <mergeCell ref="BZ19:CA19"/>
    <mergeCell ref="DF19:DG19"/>
    <mergeCell ref="DH19:DI19"/>
    <mergeCell ref="CV19:CW19"/>
    <mergeCell ref="CX19:CY19"/>
    <mergeCell ref="CZ19:DA19"/>
    <mergeCell ref="DB19:DC19"/>
    <mergeCell ref="DD19:DE19"/>
    <mergeCell ref="CL19:CM19"/>
    <mergeCell ref="CN19:CO19"/>
    <mergeCell ref="CP19:CQ19"/>
    <mergeCell ref="CR19:CS19"/>
    <mergeCell ref="CT19:CU19"/>
  </mergeCells>
  <conditionalFormatting sqref="J17">
    <cfRule type="cellIs" dxfId="19" priority="1" operator="greater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08"/>
  <sheetViews>
    <sheetView workbookViewId="0">
      <pane xSplit="9" ySplit="4" topLeftCell="AP17" activePane="bottomRight" state="frozen"/>
      <selection pane="topRight" activeCell="J1" sqref="J1"/>
      <selection pane="bottomLeft" activeCell="A5" sqref="A5"/>
      <selection pane="bottomRight" activeCell="R34" sqref="R34"/>
    </sheetView>
  </sheetViews>
  <sheetFormatPr baseColWidth="10" defaultColWidth="14.42578125" defaultRowHeight="15.75" customHeight="1"/>
  <cols>
    <col min="1" max="1" width="9" customWidth="1"/>
    <col min="2" max="2" width="10.140625" customWidth="1"/>
    <col min="4" max="4" width="11.42578125" customWidth="1"/>
    <col min="5" max="5" width="10.28515625" customWidth="1"/>
    <col min="6" max="6" width="13.42578125" customWidth="1"/>
    <col min="7" max="7" width="10.140625" customWidth="1"/>
    <col min="8" max="8" width="8.28515625" customWidth="1"/>
    <col min="10" max="13" width="5.140625" customWidth="1"/>
    <col min="14" max="14" width="6.7109375" customWidth="1"/>
    <col min="15" max="15" width="7.140625" customWidth="1"/>
    <col min="16" max="113" width="5.140625" customWidth="1"/>
  </cols>
  <sheetData>
    <row r="1" spans="1:113" ht="15.75" customHeight="1">
      <c r="A1" s="8" t="s">
        <v>0</v>
      </c>
      <c r="B1" s="8" t="s">
        <v>1</v>
      </c>
      <c r="C1" s="8" t="s">
        <v>2</v>
      </c>
      <c r="D1" s="8" t="s">
        <v>4</v>
      </c>
      <c r="E1" s="31"/>
      <c r="F1" s="8" t="s">
        <v>5</v>
      </c>
      <c r="G1" s="8" t="s">
        <v>6</v>
      </c>
      <c r="H1" s="8" t="s">
        <v>7</v>
      </c>
      <c r="I1" s="31"/>
      <c r="J1" s="297" t="s">
        <v>8</v>
      </c>
      <c r="K1" s="285"/>
      <c r="L1" s="285"/>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row>
    <row r="2" spans="1:113" ht="15.75" customHeight="1">
      <c r="A2" s="8" t="s">
        <v>9</v>
      </c>
      <c r="B2" s="8" t="s">
        <v>10</v>
      </c>
      <c r="C2" s="8" t="s">
        <v>11</v>
      </c>
      <c r="D2" s="8" t="s">
        <v>13</v>
      </c>
      <c r="E2" s="8" t="s">
        <v>14</v>
      </c>
      <c r="F2" s="8" t="s">
        <v>15</v>
      </c>
      <c r="G2" s="8" t="s">
        <v>16</v>
      </c>
      <c r="H2" s="8" t="s">
        <v>17</v>
      </c>
      <c r="I2" s="31"/>
      <c r="J2" s="297" t="s">
        <v>18</v>
      </c>
      <c r="K2" s="285"/>
      <c r="L2" s="285"/>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row>
    <row r="3" spans="1:113" ht="15.75" customHeight="1">
      <c r="A3" s="14"/>
      <c r="B3" s="14"/>
      <c r="C3" s="14"/>
      <c r="D3" s="14"/>
      <c r="E3" s="14"/>
      <c r="F3" s="14"/>
      <c r="G3" s="14"/>
      <c r="H3" s="14"/>
      <c r="I3" s="14"/>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4"/>
      <c r="B4" s="14"/>
      <c r="C4" s="14"/>
      <c r="D4" s="14"/>
      <c r="E4" s="14"/>
      <c r="F4" s="14"/>
      <c r="G4" s="14"/>
      <c r="H4" s="14"/>
      <c r="I4" s="14"/>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3" t="s">
        <v>1061</v>
      </c>
      <c r="B5" s="273">
        <v>2</v>
      </c>
      <c r="C5" s="273" t="s">
        <v>442</v>
      </c>
      <c r="D5" s="273" t="s">
        <v>449</v>
      </c>
      <c r="E5" s="273" t="s">
        <v>450</v>
      </c>
      <c r="F5" s="273" t="s">
        <v>451</v>
      </c>
      <c r="G5" s="273" t="s">
        <v>452</v>
      </c>
      <c r="H5" s="273" t="s">
        <v>453</v>
      </c>
      <c r="I5" s="220"/>
      <c r="J5" s="273" t="s">
        <v>448</v>
      </c>
      <c r="K5" s="273" t="s">
        <v>448</v>
      </c>
      <c r="L5" s="273" t="s">
        <v>448</v>
      </c>
      <c r="M5" s="273" t="s">
        <v>448</v>
      </c>
      <c r="N5" s="273">
        <v>208</v>
      </c>
      <c r="O5" s="273">
        <v>166</v>
      </c>
      <c r="P5" s="273" t="s">
        <v>448</v>
      </c>
      <c r="Q5" s="273" t="s">
        <v>448</v>
      </c>
      <c r="R5" s="273" t="s">
        <v>448</v>
      </c>
      <c r="S5" s="273" t="s">
        <v>448</v>
      </c>
      <c r="T5" s="273" t="s">
        <v>448</v>
      </c>
      <c r="U5" s="273" t="s">
        <v>448</v>
      </c>
      <c r="V5" s="273" t="s">
        <v>448</v>
      </c>
      <c r="W5" s="273" t="s">
        <v>448</v>
      </c>
      <c r="X5" s="273" t="s">
        <v>448</v>
      </c>
      <c r="Y5" s="273" t="s">
        <v>448</v>
      </c>
      <c r="Z5" s="273">
        <v>0</v>
      </c>
      <c r="AA5" s="273">
        <v>0</v>
      </c>
      <c r="AB5" s="273" t="s">
        <v>448</v>
      </c>
      <c r="AC5" s="273" t="s">
        <v>448</v>
      </c>
      <c r="AD5" s="273" t="s">
        <v>448</v>
      </c>
      <c r="AE5" s="273" t="s">
        <v>448</v>
      </c>
      <c r="AF5" s="273" t="s">
        <v>448</v>
      </c>
      <c r="AG5" s="273" t="s">
        <v>448</v>
      </c>
      <c r="AH5" s="273" t="s">
        <v>448</v>
      </c>
      <c r="AI5" s="273" t="s">
        <v>448</v>
      </c>
      <c r="AJ5" s="273">
        <v>6</v>
      </c>
      <c r="AK5" s="273">
        <v>4</v>
      </c>
      <c r="AL5" s="273" t="s">
        <v>448</v>
      </c>
      <c r="AM5" s="273" t="s">
        <v>448</v>
      </c>
      <c r="AN5" s="273" t="s">
        <v>448</v>
      </c>
      <c r="AO5" s="273" t="s">
        <v>448</v>
      </c>
      <c r="AP5" s="273">
        <v>2</v>
      </c>
      <c r="AQ5" s="273">
        <v>2</v>
      </c>
      <c r="AR5" s="273">
        <v>0</v>
      </c>
      <c r="AS5" s="273">
        <v>4</v>
      </c>
      <c r="AT5" s="273">
        <v>7</v>
      </c>
      <c r="AU5" s="273">
        <v>23</v>
      </c>
      <c r="AV5" s="273">
        <v>3</v>
      </c>
      <c r="AW5" s="273">
        <v>3</v>
      </c>
      <c r="AX5" s="273">
        <v>0</v>
      </c>
      <c r="AY5" s="273">
        <v>1</v>
      </c>
      <c r="AZ5" s="273">
        <v>0</v>
      </c>
      <c r="BA5" s="273">
        <v>2</v>
      </c>
      <c r="BB5" s="273">
        <v>1</v>
      </c>
      <c r="BC5" s="273">
        <v>1</v>
      </c>
      <c r="BD5" s="273">
        <v>1</v>
      </c>
      <c r="BE5" s="273">
        <v>3</v>
      </c>
      <c r="BF5" s="273">
        <v>0</v>
      </c>
      <c r="BG5" s="273">
        <v>0</v>
      </c>
      <c r="BH5" s="273">
        <v>2</v>
      </c>
      <c r="BI5" s="273">
        <v>7</v>
      </c>
      <c r="BJ5" s="273">
        <v>12</v>
      </c>
      <c r="BK5" s="273">
        <v>4</v>
      </c>
      <c r="BL5" s="273">
        <v>11</v>
      </c>
      <c r="BM5" s="273">
        <v>7</v>
      </c>
      <c r="BN5" s="273">
        <v>39</v>
      </c>
      <c r="BO5" s="273">
        <v>35</v>
      </c>
      <c r="BP5" s="273">
        <v>8</v>
      </c>
      <c r="BQ5" s="273">
        <v>7</v>
      </c>
      <c r="BR5" s="273">
        <v>5</v>
      </c>
      <c r="BS5" s="273">
        <v>8</v>
      </c>
      <c r="BT5" s="273">
        <v>28</v>
      </c>
      <c r="BU5" s="273">
        <v>24</v>
      </c>
      <c r="BV5" s="273">
        <v>8</v>
      </c>
      <c r="BW5" s="273">
        <v>10</v>
      </c>
      <c r="BX5" s="273">
        <v>50</v>
      </c>
      <c r="BY5" s="273">
        <v>34</v>
      </c>
      <c r="BZ5" s="273">
        <v>109</v>
      </c>
      <c r="CA5" s="273">
        <v>90</v>
      </c>
      <c r="CB5" s="273">
        <v>234</v>
      </c>
      <c r="CC5" s="273">
        <v>215</v>
      </c>
      <c r="CD5" s="273">
        <v>140</v>
      </c>
      <c r="CE5" s="273">
        <v>150</v>
      </c>
      <c r="CF5" s="273">
        <v>428</v>
      </c>
      <c r="CG5" s="273">
        <v>364</v>
      </c>
      <c r="CH5" s="273">
        <v>208</v>
      </c>
      <c r="CI5" s="273">
        <v>106</v>
      </c>
      <c r="CJ5" s="273">
        <v>42</v>
      </c>
      <c r="CK5" s="273">
        <v>49</v>
      </c>
      <c r="CL5" s="273" t="s">
        <v>448</v>
      </c>
      <c r="CM5" s="273" t="s">
        <v>448</v>
      </c>
      <c r="CN5" s="273">
        <v>220</v>
      </c>
      <c r="CO5" s="273">
        <v>180</v>
      </c>
      <c r="CP5" s="273" t="s">
        <v>448</v>
      </c>
      <c r="CQ5" s="273" t="s">
        <v>448</v>
      </c>
      <c r="CR5" s="273">
        <v>70</v>
      </c>
      <c r="CS5" s="273">
        <v>34</v>
      </c>
      <c r="CT5" s="273" t="s">
        <v>448</v>
      </c>
      <c r="CU5" s="273" t="s">
        <v>448</v>
      </c>
      <c r="CV5" s="273">
        <v>180</v>
      </c>
      <c r="CW5" s="273">
        <v>72</v>
      </c>
      <c r="CX5" s="273" t="s">
        <v>448</v>
      </c>
      <c r="CY5" s="273" t="s">
        <v>448</v>
      </c>
      <c r="CZ5" s="273">
        <v>248</v>
      </c>
      <c r="DA5" s="273">
        <v>170</v>
      </c>
      <c r="DB5" s="273" t="s">
        <v>448</v>
      </c>
      <c r="DC5" s="273" t="s">
        <v>448</v>
      </c>
      <c r="DD5" s="277"/>
      <c r="DE5" s="277"/>
      <c r="DF5" s="273" t="s">
        <v>448</v>
      </c>
      <c r="DG5" s="273" t="s">
        <v>448</v>
      </c>
      <c r="DH5" s="273" t="s">
        <v>448</v>
      </c>
      <c r="DI5" s="273" t="s">
        <v>448</v>
      </c>
    </row>
    <row r="6" spans="1:113" ht="15.75" customHeight="1">
      <c r="A6" s="273" t="s">
        <v>1061</v>
      </c>
      <c r="B6" s="273">
        <v>1</v>
      </c>
      <c r="C6" s="273" t="s">
        <v>442</v>
      </c>
      <c r="D6" s="273" t="s">
        <v>443</v>
      </c>
      <c r="E6" s="273" t="s">
        <v>444</v>
      </c>
      <c r="F6" s="273" t="s">
        <v>445</v>
      </c>
      <c r="G6" s="273" t="s">
        <v>446</v>
      </c>
      <c r="H6" s="273" t="s">
        <v>447</v>
      </c>
      <c r="I6" s="220"/>
      <c r="J6" s="273" t="s">
        <v>448</v>
      </c>
      <c r="K6" s="273" t="s">
        <v>448</v>
      </c>
      <c r="L6" s="273" t="s">
        <v>448</v>
      </c>
      <c r="M6" s="273" t="s">
        <v>448</v>
      </c>
      <c r="N6" s="273">
        <v>26</v>
      </c>
      <c r="O6" s="273">
        <v>25</v>
      </c>
      <c r="P6" s="273" t="s">
        <v>448</v>
      </c>
      <c r="Q6" s="273" t="s">
        <v>448</v>
      </c>
      <c r="R6" s="273" t="s">
        <v>448</v>
      </c>
      <c r="S6" s="273" t="s">
        <v>448</v>
      </c>
      <c r="T6" s="273" t="s">
        <v>448</v>
      </c>
      <c r="U6" s="273" t="s">
        <v>448</v>
      </c>
      <c r="V6" s="273" t="s">
        <v>448</v>
      </c>
      <c r="W6" s="273" t="s">
        <v>448</v>
      </c>
      <c r="X6" s="273" t="s">
        <v>448</v>
      </c>
      <c r="Y6" s="273" t="s">
        <v>448</v>
      </c>
      <c r="Z6" s="273">
        <v>0</v>
      </c>
      <c r="AA6" s="273">
        <v>0</v>
      </c>
      <c r="AB6" s="273" t="s">
        <v>448</v>
      </c>
      <c r="AC6" s="273" t="s">
        <v>448</v>
      </c>
      <c r="AD6" s="273" t="s">
        <v>448</v>
      </c>
      <c r="AE6" s="273" t="s">
        <v>448</v>
      </c>
      <c r="AF6" s="273" t="s">
        <v>448</v>
      </c>
      <c r="AG6" s="273" t="s">
        <v>448</v>
      </c>
      <c r="AH6" s="273">
        <v>0</v>
      </c>
      <c r="AI6" s="273">
        <v>0</v>
      </c>
      <c r="AJ6" s="273" t="s">
        <v>448</v>
      </c>
      <c r="AK6" s="273" t="s">
        <v>448</v>
      </c>
      <c r="AL6" s="273" t="s">
        <v>448</v>
      </c>
      <c r="AM6" s="273" t="s">
        <v>448</v>
      </c>
      <c r="AN6" s="273" t="s">
        <v>448</v>
      </c>
      <c r="AO6" s="273" t="s">
        <v>448</v>
      </c>
      <c r="AP6" s="273">
        <v>0</v>
      </c>
      <c r="AQ6" s="273">
        <v>1</v>
      </c>
      <c r="AR6" s="273">
        <v>0</v>
      </c>
      <c r="AS6" s="273">
        <v>2</v>
      </c>
      <c r="AT6" s="273">
        <v>19</v>
      </c>
      <c r="AU6" s="273">
        <v>90</v>
      </c>
      <c r="AV6" s="273">
        <v>22</v>
      </c>
      <c r="AW6" s="273">
        <v>110</v>
      </c>
      <c r="AX6" s="273">
        <v>3</v>
      </c>
      <c r="AY6" s="273">
        <v>16</v>
      </c>
      <c r="AZ6" s="273">
        <v>4</v>
      </c>
      <c r="BA6" s="273">
        <v>1</v>
      </c>
      <c r="BB6" s="273">
        <v>1</v>
      </c>
      <c r="BC6" s="273">
        <v>4</v>
      </c>
      <c r="BD6" s="273">
        <v>7</v>
      </c>
      <c r="BE6" s="273">
        <v>9</v>
      </c>
      <c r="BF6" s="273">
        <v>8</v>
      </c>
      <c r="BG6" s="273">
        <v>9</v>
      </c>
      <c r="BH6" s="273">
        <v>29</v>
      </c>
      <c r="BI6" s="273">
        <v>31</v>
      </c>
      <c r="BJ6" s="273">
        <v>5</v>
      </c>
      <c r="BK6" s="273">
        <v>4</v>
      </c>
      <c r="BL6" s="273">
        <v>13</v>
      </c>
      <c r="BM6" s="273">
        <v>10</v>
      </c>
      <c r="BN6" s="273">
        <v>16</v>
      </c>
      <c r="BO6" s="273">
        <v>7</v>
      </c>
      <c r="BP6" s="273">
        <v>54</v>
      </c>
      <c r="BQ6" s="273">
        <v>15</v>
      </c>
      <c r="BR6" s="273">
        <v>31</v>
      </c>
      <c r="BS6" s="273">
        <v>7</v>
      </c>
      <c r="BT6" s="273">
        <v>85</v>
      </c>
      <c r="BU6" s="273">
        <v>15</v>
      </c>
      <c r="BV6" s="273">
        <v>15</v>
      </c>
      <c r="BW6" s="273">
        <v>5</v>
      </c>
      <c r="BX6" s="273">
        <v>14</v>
      </c>
      <c r="BY6" s="273">
        <v>12</v>
      </c>
      <c r="BZ6" s="273">
        <v>37</v>
      </c>
      <c r="CA6" s="273">
        <v>24</v>
      </c>
      <c r="CB6" s="273">
        <v>17</v>
      </c>
      <c r="CC6" s="273">
        <v>17</v>
      </c>
      <c r="CD6" s="273">
        <v>50</v>
      </c>
      <c r="CE6" s="273">
        <v>41</v>
      </c>
      <c r="CF6" s="273">
        <v>50</v>
      </c>
      <c r="CG6" s="273">
        <v>42</v>
      </c>
      <c r="CH6" s="273">
        <v>48</v>
      </c>
      <c r="CI6" s="273">
        <v>28</v>
      </c>
      <c r="CJ6" s="273">
        <v>15</v>
      </c>
      <c r="CK6" s="273">
        <v>15</v>
      </c>
      <c r="CL6" s="273" t="s">
        <v>448</v>
      </c>
      <c r="CM6" s="273" t="s">
        <v>448</v>
      </c>
      <c r="CN6" s="273">
        <v>184</v>
      </c>
      <c r="CO6" s="273">
        <v>110</v>
      </c>
      <c r="CP6" s="273" t="s">
        <v>448</v>
      </c>
      <c r="CQ6" s="273" t="s">
        <v>448</v>
      </c>
      <c r="CR6" s="273">
        <v>116</v>
      </c>
      <c r="CS6" s="273">
        <v>56</v>
      </c>
      <c r="CT6" s="273" t="s">
        <v>448</v>
      </c>
      <c r="CU6" s="273" t="s">
        <v>448</v>
      </c>
      <c r="CV6" s="273">
        <v>130</v>
      </c>
      <c r="CW6" s="273">
        <v>128</v>
      </c>
      <c r="CX6" s="273" t="s">
        <v>448</v>
      </c>
      <c r="CY6" s="273" t="s">
        <v>448</v>
      </c>
      <c r="CZ6" s="273">
        <v>7</v>
      </c>
      <c r="DA6" s="273">
        <v>11</v>
      </c>
      <c r="DB6" s="273" t="s">
        <v>448</v>
      </c>
      <c r="DC6" s="273" t="s">
        <v>448</v>
      </c>
      <c r="DD6" s="273">
        <v>4</v>
      </c>
      <c r="DE6" s="273">
        <v>7</v>
      </c>
      <c r="DF6" s="273" t="s">
        <v>448</v>
      </c>
      <c r="DG6" s="273" t="s">
        <v>448</v>
      </c>
      <c r="DH6" s="273" t="s">
        <v>448</v>
      </c>
      <c r="DI6" s="273" t="s">
        <v>448</v>
      </c>
    </row>
    <row r="7" spans="1:113" ht="15.75" customHeight="1">
      <c r="A7" s="273" t="s">
        <v>1061</v>
      </c>
      <c r="B7" s="273">
        <v>3</v>
      </c>
      <c r="C7" s="273" t="s">
        <v>442</v>
      </c>
      <c r="D7" s="273" t="s">
        <v>454</v>
      </c>
      <c r="E7" s="273" t="s">
        <v>455</v>
      </c>
      <c r="F7" s="273"/>
      <c r="G7" s="273" t="s">
        <v>456</v>
      </c>
      <c r="H7" s="273" t="s">
        <v>457</v>
      </c>
      <c r="I7" s="220"/>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73" t="s">
        <v>448</v>
      </c>
      <c r="AO7" s="273" t="s">
        <v>448</v>
      </c>
      <c r="AP7" s="273">
        <v>3</v>
      </c>
      <c r="AQ7" s="273">
        <v>8</v>
      </c>
      <c r="AR7" s="273">
        <v>3</v>
      </c>
      <c r="AS7" s="273">
        <v>9</v>
      </c>
      <c r="AT7" s="273">
        <v>3</v>
      </c>
      <c r="AU7" s="273">
        <v>18</v>
      </c>
      <c r="AV7" s="273">
        <v>3</v>
      </c>
      <c r="AW7" s="273">
        <v>2</v>
      </c>
      <c r="AX7" s="273">
        <v>3</v>
      </c>
      <c r="AY7" s="273">
        <v>3</v>
      </c>
      <c r="AZ7" s="273">
        <v>2</v>
      </c>
      <c r="BA7" s="273">
        <v>4</v>
      </c>
      <c r="BB7" s="273">
        <v>2</v>
      </c>
      <c r="BC7" s="273">
        <v>3</v>
      </c>
      <c r="BD7" s="273">
        <v>1</v>
      </c>
      <c r="BE7" s="273">
        <v>5</v>
      </c>
      <c r="BF7" s="273">
        <v>0</v>
      </c>
      <c r="BG7" s="273">
        <v>2</v>
      </c>
      <c r="BH7" s="273">
        <v>15</v>
      </c>
      <c r="BI7" s="273">
        <v>15</v>
      </c>
      <c r="BJ7" s="273">
        <v>16</v>
      </c>
      <c r="BK7" s="273">
        <v>8</v>
      </c>
      <c r="BL7" s="273">
        <v>15</v>
      </c>
      <c r="BM7" s="273">
        <v>11</v>
      </c>
      <c r="BN7" s="273">
        <v>18</v>
      </c>
      <c r="BO7" s="273">
        <v>14</v>
      </c>
      <c r="BP7" s="273">
        <v>4</v>
      </c>
      <c r="BQ7" s="273">
        <v>4</v>
      </c>
      <c r="BR7" s="273">
        <v>2</v>
      </c>
      <c r="BS7" s="273">
        <v>2</v>
      </c>
      <c r="BT7" s="273">
        <v>12</v>
      </c>
      <c r="BU7" s="273">
        <v>14</v>
      </c>
      <c r="BV7" s="273">
        <v>5</v>
      </c>
      <c r="BW7" s="273">
        <v>7</v>
      </c>
      <c r="BX7" s="273">
        <v>35</v>
      </c>
      <c r="BY7" s="273">
        <v>39</v>
      </c>
      <c r="BZ7" s="263">
        <v>20</v>
      </c>
      <c r="CA7" s="263">
        <v>28</v>
      </c>
      <c r="CB7" s="273">
        <v>88</v>
      </c>
      <c r="CC7" s="273">
        <v>105</v>
      </c>
      <c r="CD7" s="273">
        <v>164</v>
      </c>
      <c r="CE7" s="273">
        <v>170</v>
      </c>
      <c r="CF7" s="273" t="s">
        <v>448</v>
      </c>
      <c r="CG7" s="273" t="s">
        <v>448</v>
      </c>
      <c r="CH7" s="273" t="s">
        <v>448</v>
      </c>
      <c r="CI7" s="273" t="s">
        <v>448</v>
      </c>
      <c r="CJ7" s="273" t="s">
        <v>448</v>
      </c>
      <c r="CK7" s="273" t="s">
        <v>448</v>
      </c>
      <c r="CL7" s="273" t="s">
        <v>448</v>
      </c>
      <c r="CM7" s="273" t="s">
        <v>448</v>
      </c>
      <c r="CN7" s="273" t="s">
        <v>448</v>
      </c>
      <c r="CO7" s="273" t="s">
        <v>448</v>
      </c>
      <c r="CP7" s="273" t="s">
        <v>448</v>
      </c>
      <c r="CQ7" s="273" t="s">
        <v>448</v>
      </c>
      <c r="CR7" s="273" t="s">
        <v>448</v>
      </c>
      <c r="CS7" s="273" t="s">
        <v>448</v>
      </c>
      <c r="CT7" s="273" t="s">
        <v>448</v>
      </c>
      <c r="CU7" s="273" t="s">
        <v>448</v>
      </c>
      <c r="CV7" s="273" t="s">
        <v>448</v>
      </c>
      <c r="CW7" s="273" t="s">
        <v>448</v>
      </c>
      <c r="CX7" s="273" t="s">
        <v>448</v>
      </c>
      <c r="CY7" s="273" t="s">
        <v>448</v>
      </c>
      <c r="CZ7" s="273" t="s">
        <v>448</v>
      </c>
      <c r="DA7" s="273" t="s">
        <v>448</v>
      </c>
      <c r="DB7" s="273" t="s">
        <v>448</v>
      </c>
      <c r="DC7" s="273" t="s">
        <v>448</v>
      </c>
      <c r="DD7" s="273" t="s">
        <v>448</v>
      </c>
      <c r="DE7" s="273" t="s">
        <v>448</v>
      </c>
      <c r="DF7" s="273" t="s">
        <v>448</v>
      </c>
      <c r="DG7" s="273" t="s">
        <v>448</v>
      </c>
      <c r="DH7" s="273" t="s">
        <v>448</v>
      </c>
      <c r="DI7" s="273" t="s">
        <v>448</v>
      </c>
    </row>
    <row r="8" spans="1:113" ht="15.75" customHeight="1">
      <c r="A8" s="273" t="s">
        <v>694</v>
      </c>
      <c r="B8" s="273">
        <v>4</v>
      </c>
      <c r="C8" s="273" t="s">
        <v>442</v>
      </c>
      <c r="D8" s="273" t="s">
        <v>458</v>
      </c>
      <c r="E8" s="273" t="s">
        <v>459</v>
      </c>
      <c r="F8" s="273"/>
      <c r="G8" s="273" t="s">
        <v>403</v>
      </c>
      <c r="H8" s="273" t="s">
        <v>460</v>
      </c>
      <c r="I8" s="220"/>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73" t="s">
        <v>448</v>
      </c>
      <c r="AQ8" s="273" t="s">
        <v>448</v>
      </c>
      <c r="AR8" s="273">
        <v>0</v>
      </c>
      <c r="AS8" s="273">
        <v>0</v>
      </c>
      <c r="AT8" s="273">
        <v>0</v>
      </c>
      <c r="AU8" s="273">
        <v>1</v>
      </c>
      <c r="AV8" s="273">
        <v>1</v>
      </c>
      <c r="AW8" s="273">
        <v>1</v>
      </c>
      <c r="AX8" s="273">
        <v>0</v>
      </c>
      <c r="AY8" s="273">
        <v>0</v>
      </c>
      <c r="AZ8" s="273">
        <v>0</v>
      </c>
      <c r="BA8" s="273">
        <v>0</v>
      </c>
      <c r="BB8" s="273">
        <v>1</v>
      </c>
      <c r="BC8" s="273">
        <v>1</v>
      </c>
      <c r="BD8" s="273">
        <v>0</v>
      </c>
      <c r="BE8" s="273">
        <v>3</v>
      </c>
      <c r="BF8" s="273">
        <v>6</v>
      </c>
      <c r="BG8" s="273">
        <v>7</v>
      </c>
      <c r="BH8" s="273">
        <v>29</v>
      </c>
      <c r="BI8" s="273">
        <v>9</v>
      </c>
      <c r="BJ8" s="273">
        <v>10</v>
      </c>
      <c r="BK8" s="273">
        <v>18</v>
      </c>
      <c r="BL8" s="273">
        <v>27</v>
      </c>
      <c r="BM8" s="273">
        <v>12</v>
      </c>
      <c r="BN8" s="273">
        <v>64</v>
      </c>
      <c r="BO8" s="273">
        <v>72</v>
      </c>
      <c r="BP8" s="273">
        <v>8</v>
      </c>
      <c r="BQ8" s="273">
        <v>2</v>
      </c>
      <c r="BR8" s="273">
        <v>3</v>
      </c>
      <c r="BS8" s="273">
        <v>0</v>
      </c>
      <c r="BT8" s="273">
        <v>40</v>
      </c>
      <c r="BU8" s="273">
        <v>14</v>
      </c>
      <c r="BV8" s="273">
        <v>5</v>
      </c>
      <c r="BW8" s="273">
        <v>7</v>
      </c>
      <c r="BX8" s="273">
        <v>9</v>
      </c>
      <c r="BY8" s="273">
        <v>17</v>
      </c>
      <c r="BZ8" s="273">
        <v>25</v>
      </c>
      <c r="CA8" s="273">
        <v>18</v>
      </c>
      <c r="CB8" s="273">
        <v>39</v>
      </c>
      <c r="CC8" s="273">
        <v>39</v>
      </c>
      <c r="CD8" s="273">
        <v>68</v>
      </c>
      <c r="CE8" s="273">
        <v>46</v>
      </c>
      <c r="CF8" s="273">
        <v>57</v>
      </c>
      <c r="CG8" s="273">
        <v>41</v>
      </c>
      <c r="CH8" s="273">
        <v>30</v>
      </c>
      <c r="CI8" s="273">
        <v>16</v>
      </c>
      <c r="CJ8" s="273">
        <v>6</v>
      </c>
      <c r="CK8" s="273">
        <v>3</v>
      </c>
      <c r="CL8" s="273" t="s">
        <v>448</v>
      </c>
      <c r="CM8" s="273" t="s">
        <v>448</v>
      </c>
      <c r="CN8" s="273">
        <v>18</v>
      </c>
      <c r="CO8" s="273">
        <v>16</v>
      </c>
      <c r="CP8" s="273" t="s">
        <v>448</v>
      </c>
      <c r="CQ8" s="273" t="s">
        <v>448</v>
      </c>
      <c r="CR8" s="273">
        <v>10</v>
      </c>
      <c r="CS8" s="273">
        <v>12</v>
      </c>
      <c r="CT8" s="273" t="s">
        <v>448</v>
      </c>
      <c r="CU8" s="273" t="s">
        <v>448</v>
      </c>
      <c r="CV8" s="273">
        <v>9</v>
      </c>
      <c r="CW8" s="273">
        <v>7</v>
      </c>
      <c r="CX8" s="273" t="s">
        <v>448</v>
      </c>
      <c r="CY8" s="273" t="s">
        <v>448</v>
      </c>
      <c r="CZ8" s="273">
        <v>0</v>
      </c>
      <c r="DA8" s="273">
        <v>1</v>
      </c>
      <c r="DB8" s="273" t="s">
        <v>448</v>
      </c>
      <c r="DC8" s="273" t="s">
        <v>448</v>
      </c>
      <c r="DD8" s="273">
        <v>0</v>
      </c>
      <c r="DE8" s="273">
        <v>0</v>
      </c>
      <c r="DF8" s="273"/>
      <c r="DG8" s="273"/>
      <c r="DH8" s="273"/>
      <c r="DI8" s="273"/>
    </row>
    <row r="9" spans="1:113" ht="15.75" customHeight="1">
      <c r="A9" s="273" t="s">
        <v>694</v>
      </c>
      <c r="B9" s="273">
        <v>5</v>
      </c>
      <c r="C9" s="273" t="s">
        <v>461</v>
      </c>
      <c r="D9" s="273" t="s">
        <v>462</v>
      </c>
      <c r="E9" s="273" t="s">
        <v>463</v>
      </c>
      <c r="F9" s="273" t="s">
        <v>464</v>
      </c>
      <c r="G9" s="273" t="s">
        <v>465</v>
      </c>
      <c r="H9" s="273" t="s">
        <v>446</v>
      </c>
      <c r="I9" s="220"/>
      <c r="J9" s="273"/>
      <c r="K9" s="273"/>
      <c r="L9" s="273"/>
      <c r="M9" s="273"/>
      <c r="N9" s="273" t="s">
        <v>685</v>
      </c>
      <c r="O9" s="273" t="s">
        <v>685</v>
      </c>
      <c r="P9" s="273"/>
      <c r="Q9" s="273"/>
      <c r="R9" s="273">
        <v>52</v>
      </c>
      <c r="S9" s="273">
        <v>38</v>
      </c>
      <c r="T9" s="273"/>
      <c r="U9" s="273"/>
      <c r="V9" s="273">
        <v>10</v>
      </c>
      <c r="W9" s="273">
        <v>14</v>
      </c>
      <c r="X9" s="273"/>
      <c r="Y9" s="273"/>
      <c r="Z9" s="273">
        <v>76</v>
      </c>
      <c r="AA9" s="273">
        <v>59</v>
      </c>
      <c r="AB9" s="273"/>
      <c r="AC9" s="273"/>
      <c r="AD9" s="273"/>
      <c r="AE9" s="273"/>
      <c r="AF9" s="273"/>
      <c r="AG9" s="273"/>
      <c r="AH9" s="273">
        <v>0</v>
      </c>
      <c r="AI9" s="273">
        <v>0</v>
      </c>
      <c r="AJ9" s="273"/>
      <c r="AK9" s="273"/>
      <c r="AL9" s="273">
        <v>0</v>
      </c>
      <c r="AM9" s="273">
        <v>8</v>
      </c>
      <c r="AN9" s="273"/>
      <c r="AO9" s="273"/>
      <c r="AP9" s="273">
        <v>3</v>
      </c>
      <c r="AQ9" s="273">
        <v>2</v>
      </c>
      <c r="AR9" s="273">
        <v>2</v>
      </c>
      <c r="AS9" s="273">
        <v>16</v>
      </c>
      <c r="AT9" s="273">
        <v>0</v>
      </c>
      <c r="AU9" s="273">
        <v>1</v>
      </c>
      <c r="AV9" s="273">
        <v>0</v>
      </c>
      <c r="AW9" s="273">
        <v>3</v>
      </c>
      <c r="AX9" s="273">
        <v>3</v>
      </c>
      <c r="AY9" s="273">
        <v>7</v>
      </c>
      <c r="AZ9" s="273">
        <v>0</v>
      </c>
      <c r="BA9" s="273">
        <v>0</v>
      </c>
      <c r="BB9" s="273">
        <v>0</v>
      </c>
      <c r="BC9" s="273">
        <v>2</v>
      </c>
      <c r="BD9" s="273">
        <v>0</v>
      </c>
      <c r="BE9" s="273">
        <v>1</v>
      </c>
      <c r="BF9" s="273">
        <v>0</v>
      </c>
      <c r="BG9" s="273">
        <v>0</v>
      </c>
      <c r="BH9" s="273">
        <v>2</v>
      </c>
      <c r="BI9" s="273">
        <v>3</v>
      </c>
      <c r="BJ9" s="273">
        <v>10</v>
      </c>
      <c r="BK9" s="273">
        <v>15</v>
      </c>
      <c r="BL9" s="273">
        <v>10</v>
      </c>
      <c r="BM9" s="273">
        <v>7</v>
      </c>
      <c r="BN9" s="273">
        <v>14</v>
      </c>
      <c r="BO9" s="273">
        <v>24</v>
      </c>
      <c r="BP9" s="273">
        <v>21</v>
      </c>
      <c r="BQ9" s="273">
        <v>0</v>
      </c>
      <c r="BR9" s="273">
        <v>0</v>
      </c>
      <c r="BS9" s="273">
        <v>0</v>
      </c>
      <c r="BT9" s="273">
        <v>1</v>
      </c>
      <c r="BU9" s="273">
        <v>3</v>
      </c>
      <c r="BV9" s="273">
        <v>1</v>
      </c>
      <c r="BW9" s="273">
        <v>12</v>
      </c>
      <c r="BX9" s="273">
        <v>4</v>
      </c>
      <c r="BY9" s="273">
        <v>3</v>
      </c>
      <c r="BZ9" s="273">
        <v>9</v>
      </c>
      <c r="CA9" s="273">
        <v>16</v>
      </c>
      <c r="CB9" s="273">
        <v>9</v>
      </c>
      <c r="CC9" s="273">
        <v>11</v>
      </c>
      <c r="CD9" s="273">
        <v>58</v>
      </c>
      <c r="CE9" s="273">
        <v>60</v>
      </c>
      <c r="CF9" s="273">
        <v>75</v>
      </c>
      <c r="CG9" s="273">
        <v>100</v>
      </c>
      <c r="CH9" s="273">
        <v>103</v>
      </c>
      <c r="CI9" s="273">
        <v>97</v>
      </c>
      <c r="CJ9" s="273">
        <v>91</v>
      </c>
      <c r="CK9" s="273">
        <v>45</v>
      </c>
      <c r="CL9" s="273" t="s">
        <v>448</v>
      </c>
      <c r="CM9" s="273" t="s">
        <v>448</v>
      </c>
      <c r="CN9" s="273" t="s">
        <v>448</v>
      </c>
      <c r="CO9" s="273" t="s">
        <v>448</v>
      </c>
      <c r="CP9" s="273" t="s">
        <v>448</v>
      </c>
      <c r="CQ9" s="273" t="s">
        <v>448</v>
      </c>
      <c r="CR9" s="273">
        <v>226</v>
      </c>
      <c r="CS9" s="273">
        <v>126</v>
      </c>
      <c r="CT9" s="273">
        <v>57</v>
      </c>
      <c r="CU9" s="273">
        <v>49</v>
      </c>
      <c r="CV9" s="273">
        <v>48</v>
      </c>
      <c r="CW9" s="273">
        <v>61</v>
      </c>
      <c r="CX9" s="273">
        <v>94</v>
      </c>
      <c r="CY9" s="273">
        <v>112</v>
      </c>
      <c r="CZ9" s="273">
        <v>2</v>
      </c>
      <c r="DA9" s="273">
        <v>3</v>
      </c>
      <c r="DB9" s="273"/>
      <c r="DC9" s="273"/>
      <c r="DD9" s="273"/>
      <c r="DE9" s="273"/>
      <c r="DF9" s="273"/>
      <c r="DG9" s="273"/>
      <c r="DH9" s="273"/>
      <c r="DI9" s="273"/>
    </row>
    <row r="10" spans="1:113" ht="15.75" customHeight="1">
      <c r="A10" s="273" t="s">
        <v>694</v>
      </c>
      <c r="B10" s="273">
        <v>6</v>
      </c>
      <c r="C10" s="273" t="s">
        <v>461</v>
      </c>
      <c r="D10" s="273" t="s">
        <v>462</v>
      </c>
      <c r="E10" s="273" t="s">
        <v>463</v>
      </c>
      <c r="F10" s="273" t="s">
        <v>466</v>
      </c>
      <c r="G10" s="273" t="s">
        <v>467</v>
      </c>
      <c r="H10" s="273" t="s">
        <v>468</v>
      </c>
      <c r="I10" s="220"/>
      <c r="J10" s="273"/>
      <c r="K10" s="273"/>
      <c r="L10" s="273"/>
      <c r="M10" s="273"/>
      <c r="N10" s="273">
        <v>100</v>
      </c>
      <c r="O10" s="273">
        <v>100</v>
      </c>
      <c r="P10" s="273"/>
      <c r="Q10" s="273"/>
      <c r="R10" s="273">
        <v>14</v>
      </c>
      <c r="S10" s="273">
        <v>16</v>
      </c>
      <c r="T10" s="273"/>
      <c r="U10" s="273"/>
      <c r="V10" s="273">
        <v>120</v>
      </c>
      <c r="W10" s="273">
        <v>128</v>
      </c>
      <c r="X10" s="273"/>
      <c r="Y10" s="273"/>
      <c r="Z10" s="273">
        <v>71</v>
      </c>
      <c r="AA10" s="273">
        <v>79</v>
      </c>
      <c r="AB10" s="273"/>
      <c r="AC10" s="273"/>
      <c r="AD10" s="273"/>
      <c r="AE10" s="273"/>
      <c r="AF10" s="273"/>
      <c r="AG10" s="273"/>
      <c r="AH10" s="273">
        <v>0</v>
      </c>
      <c r="AI10" s="273">
        <v>1</v>
      </c>
      <c r="AJ10" s="273"/>
      <c r="AK10" s="273"/>
      <c r="AL10" s="273">
        <v>5</v>
      </c>
      <c r="AM10" s="273">
        <v>7</v>
      </c>
      <c r="AN10" s="273"/>
      <c r="AO10" s="273"/>
      <c r="AP10" s="273">
        <v>0</v>
      </c>
      <c r="AQ10" s="273">
        <v>2</v>
      </c>
      <c r="AR10" s="273">
        <v>2</v>
      </c>
      <c r="AS10" s="273">
        <v>22</v>
      </c>
      <c r="AT10" s="273">
        <v>0</v>
      </c>
      <c r="AU10" s="273">
        <v>6</v>
      </c>
      <c r="AV10" s="273">
        <v>0</v>
      </c>
      <c r="AW10" s="273">
        <v>10</v>
      </c>
      <c r="AX10" s="273">
        <v>0</v>
      </c>
      <c r="AY10" s="273">
        <v>1</v>
      </c>
      <c r="AZ10" s="273">
        <v>0</v>
      </c>
      <c r="BA10" s="273">
        <v>0</v>
      </c>
      <c r="BB10" s="273">
        <v>0</v>
      </c>
      <c r="BC10" s="273">
        <v>3</v>
      </c>
      <c r="BD10" s="273">
        <v>0</v>
      </c>
      <c r="BE10" s="273">
        <v>1</v>
      </c>
      <c r="BF10" s="273">
        <v>1</v>
      </c>
      <c r="BG10" s="273">
        <v>0</v>
      </c>
      <c r="BH10" s="273">
        <v>1</v>
      </c>
      <c r="BI10" s="273">
        <v>0</v>
      </c>
      <c r="BJ10" s="273">
        <v>0</v>
      </c>
      <c r="BK10" s="273">
        <v>2</v>
      </c>
      <c r="BL10" s="273">
        <v>16</v>
      </c>
      <c r="BM10" s="273">
        <v>6</v>
      </c>
      <c r="BN10" s="273">
        <v>115</v>
      </c>
      <c r="BO10" s="273">
        <v>85</v>
      </c>
      <c r="BP10" s="273">
        <v>163</v>
      </c>
      <c r="BQ10" s="273">
        <v>106</v>
      </c>
      <c r="BR10" s="273">
        <v>29</v>
      </c>
      <c r="BS10" s="273">
        <v>38</v>
      </c>
      <c r="BT10" s="273">
        <v>10</v>
      </c>
      <c r="BU10" s="273">
        <v>13</v>
      </c>
      <c r="BV10" s="273">
        <v>5</v>
      </c>
      <c r="BW10" s="273">
        <v>18</v>
      </c>
      <c r="BX10" s="273">
        <v>16</v>
      </c>
      <c r="BY10" s="273">
        <v>52</v>
      </c>
      <c r="BZ10" s="273">
        <v>28</v>
      </c>
      <c r="CA10" s="273">
        <v>51</v>
      </c>
      <c r="CB10" s="273">
        <v>58</v>
      </c>
      <c r="CC10" s="273">
        <v>63</v>
      </c>
      <c r="CD10" s="273">
        <v>84</v>
      </c>
      <c r="CE10" s="273">
        <v>224</v>
      </c>
      <c r="CF10" s="273">
        <v>180</v>
      </c>
      <c r="CG10" s="273">
        <v>423</v>
      </c>
      <c r="CH10" s="273">
        <v>457</v>
      </c>
      <c r="CI10" s="273">
        <v>363</v>
      </c>
      <c r="CJ10" s="273">
        <v>85</v>
      </c>
      <c r="CK10" s="273">
        <v>95</v>
      </c>
      <c r="CL10" s="273" t="s">
        <v>448</v>
      </c>
      <c r="CM10" s="273" t="s">
        <v>448</v>
      </c>
      <c r="CN10" s="273" t="s">
        <v>448</v>
      </c>
      <c r="CO10" s="273" t="s">
        <v>448</v>
      </c>
      <c r="CP10" s="273" t="s">
        <v>448</v>
      </c>
      <c r="CQ10" s="273" t="s">
        <v>448</v>
      </c>
      <c r="CR10" s="273">
        <v>545</v>
      </c>
      <c r="CS10" s="273">
        <v>599</v>
      </c>
      <c r="CT10" s="273">
        <v>209</v>
      </c>
      <c r="CU10" s="273">
        <v>196</v>
      </c>
      <c r="CV10" s="273">
        <v>1114</v>
      </c>
      <c r="CW10" s="273">
        <v>873</v>
      </c>
      <c r="CX10" s="273">
        <v>526</v>
      </c>
      <c r="CY10" s="273">
        <v>606</v>
      </c>
      <c r="CZ10" s="273">
        <v>40</v>
      </c>
      <c r="DA10" s="273">
        <v>43</v>
      </c>
      <c r="DB10" s="273"/>
      <c r="DC10" s="273"/>
      <c r="DD10" s="273"/>
      <c r="DE10" s="273"/>
      <c r="DF10" s="273"/>
      <c r="DG10" s="273"/>
      <c r="DH10" s="273"/>
      <c r="DI10" s="273"/>
    </row>
    <row r="11" spans="1:113" ht="15.75" customHeight="1">
      <c r="A11" s="273" t="s">
        <v>694</v>
      </c>
      <c r="B11" s="273">
        <v>7</v>
      </c>
      <c r="C11" s="273" t="s">
        <v>461</v>
      </c>
      <c r="D11" s="273" t="s">
        <v>462</v>
      </c>
      <c r="E11" s="273" t="s">
        <v>463</v>
      </c>
      <c r="F11" s="273" t="s">
        <v>469</v>
      </c>
      <c r="G11" s="273" t="s">
        <v>184</v>
      </c>
      <c r="H11" s="273" t="s">
        <v>470</v>
      </c>
      <c r="I11" s="220"/>
      <c r="J11" s="273"/>
      <c r="K11" s="273"/>
      <c r="L11" s="273"/>
      <c r="M11" s="273"/>
      <c r="N11" s="273">
        <v>100</v>
      </c>
      <c r="O11" s="273">
        <v>100</v>
      </c>
      <c r="P11" s="273"/>
      <c r="Q11" s="273"/>
      <c r="R11" s="273">
        <v>18</v>
      </c>
      <c r="S11" s="273">
        <v>9</v>
      </c>
      <c r="T11" s="273"/>
      <c r="U11" s="273"/>
      <c r="V11" s="273">
        <v>116</v>
      </c>
      <c r="W11" s="273">
        <v>100</v>
      </c>
      <c r="X11" s="273"/>
      <c r="Y11" s="273"/>
      <c r="Z11" s="273">
        <v>30</v>
      </c>
      <c r="AA11" s="273">
        <v>35</v>
      </c>
      <c r="AB11" s="273"/>
      <c r="AC11" s="273"/>
      <c r="AD11" s="273"/>
      <c r="AE11" s="273"/>
      <c r="AF11" s="273"/>
      <c r="AG11" s="273"/>
      <c r="AH11" s="273">
        <v>30</v>
      </c>
      <c r="AI11" s="273">
        <v>20</v>
      </c>
      <c r="AJ11" s="273"/>
      <c r="AK11" s="273"/>
      <c r="AL11" s="273">
        <v>65</v>
      </c>
      <c r="AM11" s="273">
        <v>65</v>
      </c>
      <c r="AN11" s="273"/>
      <c r="AO11" s="273"/>
      <c r="AP11" s="273">
        <v>11</v>
      </c>
      <c r="AQ11" s="273">
        <v>20</v>
      </c>
      <c r="AR11" s="273">
        <v>8</v>
      </c>
      <c r="AS11" s="273">
        <v>62</v>
      </c>
      <c r="AT11" s="273">
        <v>3</v>
      </c>
      <c r="AU11" s="273">
        <v>11</v>
      </c>
      <c r="AV11" s="273">
        <v>6</v>
      </c>
      <c r="AW11" s="273">
        <v>11</v>
      </c>
      <c r="AX11" s="273">
        <v>2</v>
      </c>
      <c r="AY11" s="273">
        <v>23</v>
      </c>
      <c r="AZ11" s="273">
        <v>4</v>
      </c>
      <c r="BA11" s="273">
        <v>40</v>
      </c>
      <c r="BB11" s="273">
        <v>9</v>
      </c>
      <c r="BC11" s="273">
        <v>14</v>
      </c>
      <c r="BD11" s="273">
        <v>17</v>
      </c>
      <c r="BE11" s="273">
        <v>12</v>
      </c>
      <c r="BF11" s="273">
        <v>41</v>
      </c>
      <c r="BG11" s="273">
        <v>10</v>
      </c>
      <c r="BH11" s="273">
        <v>12</v>
      </c>
      <c r="BI11" s="273">
        <v>73</v>
      </c>
      <c r="BJ11" s="273">
        <v>90</v>
      </c>
      <c r="BK11" s="273">
        <v>49</v>
      </c>
      <c r="BL11" s="273">
        <v>86</v>
      </c>
      <c r="BM11" s="273">
        <v>54</v>
      </c>
      <c r="BN11" s="273">
        <v>192</v>
      </c>
      <c r="BO11" s="273">
        <v>141</v>
      </c>
      <c r="BP11" s="273">
        <v>262</v>
      </c>
      <c r="BQ11" s="273">
        <v>188</v>
      </c>
      <c r="BR11" s="273">
        <v>49</v>
      </c>
      <c r="BS11" s="273">
        <v>42</v>
      </c>
      <c r="BT11" s="273">
        <v>10</v>
      </c>
      <c r="BU11" s="273">
        <v>13</v>
      </c>
      <c r="BV11" s="273">
        <v>4</v>
      </c>
      <c r="BW11" s="273">
        <v>23</v>
      </c>
      <c r="BX11" s="273">
        <v>30</v>
      </c>
      <c r="BY11" s="273">
        <v>68</v>
      </c>
      <c r="BZ11" s="273">
        <v>115</v>
      </c>
      <c r="CA11" s="273">
        <v>137</v>
      </c>
      <c r="CB11" s="273">
        <v>131</v>
      </c>
      <c r="CC11" s="273">
        <v>168</v>
      </c>
      <c r="CD11" s="273">
        <v>324</v>
      </c>
      <c r="CE11" s="273">
        <v>672</v>
      </c>
      <c r="CF11" s="273">
        <v>349</v>
      </c>
      <c r="CG11" s="273">
        <v>531</v>
      </c>
      <c r="CH11" s="273">
        <v>502</v>
      </c>
      <c r="CI11" s="273">
        <v>537</v>
      </c>
      <c r="CJ11" s="273">
        <v>402</v>
      </c>
      <c r="CK11" s="273">
        <v>288</v>
      </c>
      <c r="CL11" s="273" t="s">
        <v>448</v>
      </c>
      <c r="CM11" s="273" t="s">
        <v>448</v>
      </c>
      <c r="CN11" s="273" t="s">
        <v>448</v>
      </c>
      <c r="CO11" s="273" t="s">
        <v>448</v>
      </c>
      <c r="CP11" s="273" t="s">
        <v>448</v>
      </c>
      <c r="CQ11" s="273" t="s">
        <v>448</v>
      </c>
      <c r="CR11" s="273">
        <v>2023</v>
      </c>
      <c r="CS11" s="273">
        <v>2072</v>
      </c>
      <c r="CT11" s="273">
        <v>2383</v>
      </c>
      <c r="CU11" s="273">
        <v>2135</v>
      </c>
      <c r="CV11" s="273">
        <v>5907</v>
      </c>
      <c r="CW11" s="273">
        <v>4895</v>
      </c>
      <c r="CX11" s="273">
        <v>6335</v>
      </c>
      <c r="CY11" s="273">
        <v>6114</v>
      </c>
      <c r="CZ11" s="273">
        <v>35</v>
      </c>
      <c r="DA11" s="273">
        <v>32</v>
      </c>
      <c r="DB11" s="273"/>
      <c r="DC11" s="273"/>
      <c r="DD11" s="273"/>
      <c r="DE11" s="273"/>
      <c r="DF11" s="273"/>
      <c r="DG11" s="273"/>
      <c r="DH11" s="273"/>
      <c r="DI11" s="273"/>
    </row>
    <row r="12" spans="1:113" ht="15.75" customHeight="1">
      <c r="A12" s="273" t="s">
        <v>694</v>
      </c>
      <c r="B12" s="273">
        <v>8</v>
      </c>
      <c r="C12" s="273" t="s">
        <v>442</v>
      </c>
      <c r="D12" s="273" t="s">
        <v>454</v>
      </c>
      <c r="E12" s="273" t="s">
        <v>455</v>
      </c>
      <c r="F12" s="273"/>
      <c r="G12" s="273" t="s">
        <v>467</v>
      </c>
      <c r="H12" s="273" t="s">
        <v>471</v>
      </c>
      <c r="I12" s="220"/>
      <c r="J12" s="273" t="s">
        <v>448</v>
      </c>
      <c r="K12" s="273" t="s">
        <v>448</v>
      </c>
      <c r="L12" s="273" t="s">
        <v>448</v>
      </c>
      <c r="M12" s="273" t="s">
        <v>448</v>
      </c>
      <c r="N12" s="273" t="s">
        <v>448</v>
      </c>
      <c r="O12" s="273" t="s">
        <v>448</v>
      </c>
      <c r="P12" s="273" t="s">
        <v>448</v>
      </c>
      <c r="Q12" s="273" t="s">
        <v>448</v>
      </c>
      <c r="R12" s="273" t="s">
        <v>448</v>
      </c>
      <c r="S12" s="273" t="s">
        <v>448</v>
      </c>
      <c r="T12" s="273" t="s">
        <v>448</v>
      </c>
      <c r="U12" s="273" t="s">
        <v>448</v>
      </c>
      <c r="V12" s="273" t="s">
        <v>448</v>
      </c>
      <c r="W12" s="273" t="s">
        <v>448</v>
      </c>
      <c r="X12" s="273" t="s">
        <v>448</v>
      </c>
      <c r="Y12" s="273" t="s">
        <v>448</v>
      </c>
      <c r="Z12" s="273" t="s">
        <v>448</v>
      </c>
      <c r="AA12" s="273" t="s">
        <v>448</v>
      </c>
      <c r="AB12" s="273" t="s">
        <v>448</v>
      </c>
      <c r="AC12" s="273" t="s">
        <v>448</v>
      </c>
      <c r="AD12" s="273" t="s">
        <v>448</v>
      </c>
      <c r="AE12" s="273" t="s">
        <v>448</v>
      </c>
      <c r="AF12" s="273" t="s">
        <v>448</v>
      </c>
      <c r="AG12" s="273" t="s">
        <v>448</v>
      </c>
      <c r="AH12" s="273" t="s">
        <v>448</v>
      </c>
      <c r="AI12" s="273" t="s">
        <v>448</v>
      </c>
      <c r="AJ12" s="273" t="s">
        <v>448</v>
      </c>
      <c r="AK12" s="273" t="s">
        <v>448</v>
      </c>
      <c r="AL12" s="273" t="s">
        <v>448</v>
      </c>
      <c r="AM12" s="273" t="s">
        <v>448</v>
      </c>
      <c r="AN12" s="273" t="s">
        <v>448</v>
      </c>
      <c r="AO12" s="273" t="s">
        <v>448</v>
      </c>
      <c r="AP12" s="273" t="s">
        <v>448</v>
      </c>
      <c r="AQ12" s="273" t="s">
        <v>448</v>
      </c>
      <c r="AR12" s="273">
        <v>2</v>
      </c>
      <c r="AS12" s="273">
        <v>2</v>
      </c>
      <c r="AT12" s="273">
        <v>4</v>
      </c>
      <c r="AU12" s="273">
        <v>17</v>
      </c>
      <c r="AV12" s="273">
        <v>3</v>
      </c>
      <c r="AW12" s="273">
        <v>6</v>
      </c>
      <c r="AX12" s="273">
        <v>6</v>
      </c>
      <c r="AY12" s="273">
        <v>12</v>
      </c>
      <c r="AZ12" s="273">
        <v>3</v>
      </c>
      <c r="BA12" s="273">
        <v>8</v>
      </c>
      <c r="BB12" s="273"/>
      <c r="BC12" s="273"/>
      <c r="BD12" s="273"/>
      <c r="BE12" s="273"/>
      <c r="BF12" s="273"/>
      <c r="BG12" s="273"/>
      <c r="BH12" s="273"/>
      <c r="BI12" s="273"/>
      <c r="BJ12" s="273"/>
      <c r="BK12" s="273"/>
      <c r="BL12" s="273"/>
      <c r="BM12" s="273"/>
      <c r="BN12" s="273" t="s">
        <v>448</v>
      </c>
      <c r="BO12" s="273" t="s">
        <v>448</v>
      </c>
      <c r="BP12" s="273" t="s">
        <v>448</v>
      </c>
      <c r="BQ12" s="273" t="s">
        <v>448</v>
      </c>
      <c r="BR12" s="273" t="s">
        <v>448</v>
      </c>
      <c r="BS12" s="273" t="s">
        <v>448</v>
      </c>
      <c r="BT12" s="273" t="s">
        <v>448</v>
      </c>
      <c r="BU12" s="273" t="s">
        <v>448</v>
      </c>
      <c r="BV12" s="273" t="s">
        <v>448</v>
      </c>
      <c r="BW12" s="273" t="s">
        <v>448</v>
      </c>
      <c r="BX12" s="273" t="s">
        <v>448</v>
      </c>
      <c r="BY12" s="273" t="s">
        <v>448</v>
      </c>
      <c r="BZ12" s="273" t="s">
        <v>448</v>
      </c>
      <c r="CA12" s="273" t="s">
        <v>448</v>
      </c>
      <c r="CB12" s="273" t="s">
        <v>448</v>
      </c>
      <c r="CC12" s="273" t="s">
        <v>448</v>
      </c>
      <c r="CD12" s="273" t="s">
        <v>448</v>
      </c>
      <c r="CE12" s="273" t="s">
        <v>448</v>
      </c>
      <c r="CF12" s="273" t="s">
        <v>448</v>
      </c>
      <c r="CG12" s="273" t="s">
        <v>448</v>
      </c>
      <c r="CH12" s="273" t="s">
        <v>448</v>
      </c>
      <c r="CI12" s="273" t="s">
        <v>448</v>
      </c>
      <c r="CJ12" s="273" t="s">
        <v>448</v>
      </c>
      <c r="CK12" s="273" t="s">
        <v>448</v>
      </c>
      <c r="CL12" s="273" t="s">
        <v>448</v>
      </c>
      <c r="CM12" s="273" t="s">
        <v>448</v>
      </c>
      <c r="CN12" s="273" t="s">
        <v>448</v>
      </c>
      <c r="CO12" s="273" t="s">
        <v>448</v>
      </c>
      <c r="CP12" s="273" t="s">
        <v>448</v>
      </c>
      <c r="CQ12" s="273" t="s">
        <v>448</v>
      </c>
      <c r="CR12" s="273" t="s">
        <v>448</v>
      </c>
      <c r="CS12" s="273" t="s">
        <v>448</v>
      </c>
      <c r="CT12" s="273" t="s">
        <v>448</v>
      </c>
      <c r="CU12" s="273" t="s">
        <v>448</v>
      </c>
      <c r="CV12" s="273" t="s">
        <v>448</v>
      </c>
      <c r="CW12" s="273" t="s">
        <v>448</v>
      </c>
      <c r="CX12" s="273" t="s">
        <v>448</v>
      </c>
      <c r="CY12" s="273" t="s">
        <v>448</v>
      </c>
      <c r="CZ12" s="273" t="s">
        <v>448</v>
      </c>
      <c r="DA12" s="273" t="s">
        <v>448</v>
      </c>
      <c r="DB12" s="273" t="s">
        <v>448</v>
      </c>
      <c r="DC12" s="273" t="s">
        <v>448</v>
      </c>
      <c r="DD12" s="273" t="s">
        <v>448</v>
      </c>
      <c r="DE12" s="273" t="s">
        <v>448</v>
      </c>
      <c r="DF12" s="273" t="s">
        <v>448</v>
      </c>
      <c r="DG12" s="273" t="s">
        <v>448</v>
      </c>
      <c r="DH12" s="273" t="s">
        <v>448</v>
      </c>
      <c r="DI12" s="273" t="s">
        <v>448</v>
      </c>
    </row>
    <row r="13" spans="1:113" s="83" customFormat="1" ht="15.75" customHeight="1">
      <c r="A13" s="273" t="s">
        <v>694</v>
      </c>
      <c r="B13" s="273">
        <v>9</v>
      </c>
      <c r="C13" s="273" t="s">
        <v>442</v>
      </c>
      <c r="D13" s="273" t="s">
        <v>679</v>
      </c>
      <c r="E13" s="273"/>
      <c r="F13" s="273"/>
      <c r="G13" s="273" t="s">
        <v>680</v>
      </c>
      <c r="H13" s="273" t="s">
        <v>681</v>
      </c>
      <c r="I13" s="220"/>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v>0</v>
      </c>
      <c r="AW13" s="273">
        <v>5</v>
      </c>
      <c r="AX13" s="273">
        <v>1</v>
      </c>
      <c r="AY13" s="273">
        <v>2</v>
      </c>
      <c r="AZ13" s="273">
        <v>0</v>
      </c>
      <c r="BA13" s="273">
        <v>4</v>
      </c>
      <c r="BB13" s="273">
        <v>2</v>
      </c>
      <c r="BC13" s="273">
        <v>3</v>
      </c>
      <c r="BD13" s="273">
        <v>3</v>
      </c>
      <c r="BE13" s="273">
        <v>4</v>
      </c>
      <c r="BF13" s="273">
        <v>5</v>
      </c>
      <c r="BG13" s="273">
        <v>6</v>
      </c>
      <c r="BH13" s="273">
        <v>1</v>
      </c>
      <c r="BI13" s="273">
        <v>0</v>
      </c>
      <c r="BJ13" s="273">
        <v>45</v>
      </c>
      <c r="BK13" s="273">
        <v>4</v>
      </c>
      <c r="BL13" s="273" t="s">
        <v>448</v>
      </c>
      <c r="BM13" s="273" t="s">
        <v>448</v>
      </c>
      <c r="BN13" s="273">
        <v>16</v>
      </c>
      <c r="BO13" s="273">
        <v>24</v>
      </c>
      <c r="BP13" s="273">
        <v>8</v>
      </c>
      <c r="BQ13" s="273">
        <v>4</v>
      </c>
      <c r="BR13" s="273" t="s">
        <v>448</v>
      </c>
      <c r="BS13" s="273" t="s">
        <v>448</v>
      </c>
      <c r="BT13" s="273" t="s">
        <v>448</v>
      </c>
      <c r="BU13" s="273" t="s">
        <v>448</v>
      </c>
      <c r="BV13" s="273" t="s">
        <v>448</v>
      </c>
      <c r="BW13" s="273" t="s">
        <v>448</v>
      </c>
      <c r="BX13" s="273" t="s">
        <v>448</v>
      </c>
      <c r="BY13" s="273" t="s">
        <v>448</v>
      </c>
      <c r="BZ13" s="273" t="s">
        <v>448</v>
      </c>
      <c r="CA13" s="273" t="s">
        <v>448</v>
      </c>
      <c r="CB13" s="273" t="s">
        <v>448</v>
      </c>
      <c r="CC13" s="273" t="s">
        <v>448</v>
      </c>
      <c r="CD13" s="273" t="s">
        <v>448</v>
      </c>
      <c r="CE13" s="273" t="s">
        <v>448</v>
      </c>
      <c r="CF13" s="273" t="s">
        <v>448</v>
      </c>
      <c r="CG13" s="273" t="s">
        <v>448</v>
      </c>
      <c r="CH13" s="273" t="s">
        <v>448</v>
      </c>
      <c r="CI13" s="273" t="s">
        <v>448</v>
      </c>
      <c r="CJ13" s="273" t="s">
        <v>448</v>
      </c>
      <c r="CK13" s="273" t="s">
        <v>448</v>
      </c>
      <c r="CL13" s="273" t="s">
        <v>448</v>
      </c>
      <c r="CM13" s="273" t="s">
        <v>448</v>
      </c>
      <c r="CN13" s="273" t="s">
        <v>448</v>
      </c>
      <c r="CO13" s="273" t="s">
        <v>448</v>
      </c>
      <c r="CP13" s="273" t="s">
        <v>448</v>
      </c>
      <c r="CQ13" s="273" t="s">
        <v>448</v>
      </c>
      <c r="CR13" s="273" t="s">
        <v>448</v>
      </c>
      <c r="CS13" s="273" t="s">
        <v>448</v>
      </c>
      <c r="CT13" s="273" t="s">
        <v>448</v>
      </c>
      <c r="CU13" s="273" t="s">
        <v>448</v>
      </c>
      <c r="CV13" s="273" t="s">
        <v>448</v>
      </c>
      <c r="CW13" s="273" t="s">
        <v>448</v>
      </c>
      <c r="CX13" s="273" t="s">
        <v>448</v>
      </c>
      <c r="CY13" s="273" t="s">
        <v>448</v>
      </c>
      <c r="CZ13" s="273" t="s">
        <v>448</v>
      </c>
      <c r="DA13" s="273" t="s">
        <v>448</v>
      </c>
      <c r="DB13" s="273" t="s">
        <v>448</v>
      </c>
      <c r="DC13" s="273" t="s">
        <v>448</v>
      </c>
      <c r="DD13" s="273" t="s">
        <v>448</v>
      </c>
      <c r="DE13" s="273" t="s">
        <v>448</v>
      </c>
      <c r="DF13" s="273" t="s">
        <v>448</v>
      </c>
      <c r="DG13" s="273" t="s">
        <v>448</v>
      </c>
      <c r="DH13" s="273" t="s">
        <v>448</v>
      </c>
      <c r="DI13" s="273" t="s">
        <v>448</v>
      </c>
    </row>
    <row r="14" spans="1:113" s="83" customFormat="1" ht="15.75" customHeight="1">
      <c r="A14" s="273" t="s">
        <v>694</v>
      </c>
      <c r="B14" s="273">
        <v>10</v>
      </c>
      <c r="C14" s="273" t="s">
        <v>442</v>
      </c>
      <c r="D14" s="273" t="s">
        <v>682</v>
      </c>
      <c r="E14" s="273"/>
      <c r="F14" s="273"/>
      <c r="G14" s="273"/>
      <c r="H14" s="273"/>
      <c r="I14" s="220"/>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v>19</v>
      </c>
      <c r="AW14" s="273">
        <v>57</v>
      </c>
      <c r="AX14" s="273">
        <v>10</v>
      </c>
      <c r="AY14" s="273">
        <v>18</v>
      </c>
      <c r="AZ14" s="273">
        <v>1</v>
      </c>
      <c r="BA14" s="273">
        <v>8</v>
      </c>
      <c r="BB14" s="273">
        <v>0</v>
      </c>
      <c r="BC14" s="273">
        <v>0</v>
      </c>
      <c r="BD14" s="273"/>
      <c r="BE14" s="273"/>
      <c r="BF14" s="273">
        <v>12</v>
      </c>
      <c r="BG14" s="273">
        <v>6</v>
      </c>
      <c r="BH14" s="273">
        <v>3</v>
      </c>
      <c r="BI14" s="273">
        <v>1</v>
      </c>
      <c r="BJ14" s="273">
        <v>0</v>
      </c>
      <c r="BK14" s="273">
        <v>0</v>
      </c>
      <c r="BL14" s="273">
        <v>17</v>
      </c>
      <c r="BM14" s="273">
        <v>7</v>
      </c>
      <c r="BN14" s="273">
        <v>38</v>
      </c>
      <c r="BO14" s="273">
        <v>4</v>
      </c>
      <c r="BP14" s="273" t="s">
        <v>448</v>
      </c>
      <c r="BQ14" s="273" t="s">
        <v>448</v>
      </c>
      <c r="BR14" s="273" t="s">
        <v>448</v>
      </c>
      <c r="BS14" s="273" t="s">
        <v>448</v>
      </c>
      <c r="BT14" s="273" t="s">
        <v>448</v>
      </c>
      <c r="BU14" s="273" t="s">
        <v>448</v>
      </c>
      <c r="BV14" s="273" t="s">
        <v>448</v>
      </c>
      <c r="BW14" s="273" t="s">
        <v>448</v>
      </c>
      <c r="BX14" s="273" t="s">
        <v>448</v>
      </c>
      <c r="BY14" s="273" t="s">
        <v>448</v>
      </c>
      <c r="BZ14" s="273" t="s">
        <v>448</v>
      </c>
      <c r="CA14" s="273" t="s">
        <v>448</v>
      </c>
      <c r="CB14" s="273" t="s">
        <v>448</v>
      </c>
      <c r="CC14" s="273" t="s">
        <v>448</v>
      </c>
      <c r="CD14" s="273" t="s">
        <v>448</v>
      </c>
      <c r="CE14" s="273" t="s">
        <v>448</v>
      </c>
      <c r="CF14" s="273" t="s">
        <v>448</v>
      </c>
      <c r="CG14" s="273" t="s">
        <v>448</v>
      </c>
      <c r="CH14" s="273" t="s">
        <v>448</v>
      </c>
      <c r="CI14" s="273" t="s">
        <v>448</v>
      </c>
      <c r="CJ14" s="273" t="s">
        <v>448</v>
      </c>
      <c r="CK14" s="273" t="s">
        <v>448</v>
      </c>
      <c r="CL14" s="273" t="s">
        <v>448</v>
      </c>
      <c r="CM14" s="273" t="s">
        <v>448</v>
      </c>
      <c r="CN14" s="273" t="s">
        <v>448</v>
      </c>
      <c r="CO14" s="273" t="s">
        <v>448</v>
      </c>
      <c r="CP14" s="273" t="s">
        <v>448</v>
      </c>
      <c r="CQ14" s="273" t="s">
        <v>448</v>
      </c>
      <c r="CR14" s="273" t="s">
        <v>448</v>
      </c>
      <c r="CS14" s="273" t="s">
        <v>448</v>
      </c>
      <c r="CT14" s="273" t="s">
        <v>448</v>
      </c>
      <c r="CU14" s="273" t="s">
        <v>448</v>
      </c>
      <c r="CV14" s="273" t="s">
        <v>448</v>
      </c>
      <c r="CW14" s="273" t="s">
        <v>448</v>
      </c>
      <c r="CX14" s="273" t="s">
        <v>448</v>
      </c>
      <c r="CY14" s="273" t="s">
        <v>448</v>
      </c>
      <c r="CZ14" s="273" t="s">
        <v>448</v>
      </c>
      <c r="DA14" s="273" t="s">
        <v>448</v>
      </c>
      <c r="DB14" s="273" t="s">
        <v>448</v>
      </c>
      <c r="DC14" s="273" t="s">
        <v>448</v>
      </c>
      <c r="DD14" s="273" t="s">
        <v>448</v>
      </c>
      <c r="DE14" s="273" t="s">
        <v>448</v>
      </c>
      <c r="DF14" s="273" t="s">
        <v>448</v>
      </c>
      <c r="DG14" s="273" t="s">
        <v>448</v>
      </c>
      <c r="DH14" s="273" t="s">
        <v>448</v>
      </c>
      <c r="DI14" s="273" t="s">
        <v>448</v>
      </c>
    </row>
    <row r="15" spans="1:113" s="83" customFormat="1" ht="15.75" customHeight="1">
      <c r="A15" s="273" t="s">
        <v>694</v>
      </c>
      <c r="B15" s="273">
        <v>11</v>
      </c>
      <c r="C15" s="273" t="s">
        <v>442</v>
      </c>
      <c r="D15" s="273" t="s">
        <v>683</v>
      </c>
      <c r="E15" s="273"/>
      <c r="F15" s="273"/>
      <c r="G15" s="273" t="s">
        <v>467</v>
      </c>
      <c r="H15" s="273" t="s">
        <v>684</v>
      </c>
      <c r="I15" s="220"/>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64"/>
      <c r="AR15" s="273"/>
      <c r="AS15" s="273"/>
      <c r="AT15" s="273"/>
      <c r="AU15" s="273"/>
      <c r="AV15" s="273">
        <v>3</v>
      </c>
      <c r="AW15" s="273">
        <v>21</v>
      </c>
      <c r="AX15" s="273">
        <v>1</v>
      </c>
      <c r="AY15" s="273">
        <v>0</v>
      </c>
      <c r="AZ15" s="273">
        <v>0</v>
      </c>
      <c r="BA15" s="273">
        <v>3</v>
      </c>
      <c r="BB15" s="273">
        <v>0</v>
      </c>
      <c r="BC15" s="273">
        <v>0</v>
      </c>
      <c r="BD15" s="273">
        <v>1</v>
      </c>
      <c r="BE15" s="273">
        <v>2</v>
      </c>
      <c r="BF15" s="273">
        <v>2</v>
      </c>
      <c r="BG15" s="273">
        <v>3</v>
      </c>
      <c r="BH15" s="273">
        <v>3</v>
      </c>
      <c r="BI15" s="273">
        <v>3</v>
      </c>
      <c r="BJ15" s="273">
        <v>2</v>
      </c>
      <c r="BK15" s="273">
        <v>6</v>
      </c>
      <c r="BL15" s="273">
        <v>6</v>
      </c>
      <c r="BM15" s="273">
        <v>14</v>
      </c>
      <c r="BN15" s="273">
        <v>2</v>
      </c>
      <c r="BO15" s="273">
        <v>5</v>
      </c>
      <c r="BP15" s="273">
        <v>0</v>
      </c>
      <c r="BQ15" s="273">
        <v>1</v>
      </c>
      <c r="BR15" s="273">
        <v>4</v>
      </c>
      <c r="BS15" s="273">
        <v>2</v>
      </c>
      <c r="BT15" s="273">
        <v>9</v>
      </c>
      <c r="BU15" s="273">
        <v>11</v>
      </c>
      <c r="BV15" s="273">
        <v>3</v>
      </c>
      <c r="BW15" s="273">
        <v>2</v>
      </c>
      <c r="BX15" s="273">
        <v>20</v>
      </c>
      <c r="BY15" s="273">
        <v>17</v>
      </c>
      <c r="BZ15" s="273">
        <v>11</v>
      </c>
      <c r="CA15" s="273">
        <v>25</v>
      </c>
      <c r="CB15" s="273" t="s">
        <v>448</v>
      </c>
      <c r="CC15" s="273" t="s">
        <v>448</v>
      </c>
      <c r="CD15" s="273" t="s">
        <v>448</v>
      </c>
      <c r="CE15" s="273" t="s">
        <v>448</v>
      </c>
      <c r="CF15" s="273" t="s">
        <v>448</v>
      </c>
      <c r="CG15" s="273" t="s">
        <v>448</v>
      </c>
      <c r="CH15" s="273" t="s">
        <v>448</v>
      </c>
      <c r="CI15" s="273" t="s">
        <v>448</v>
      </c>
      <c r="CJ15" s="273" t="s">
        <v>448</v>
      </c>
      <c r="CK15" s="273" t="s">
        <v>448</v>
      </c>
      <c r="CL15" s="273" t="s">
        <v>448</v>
      </c>
      <c r="CM15" s="273" t="s">
        <v>448</v>
      </c>
      <c r="CN15" s="273" t="s">
        <v>448</v>
      </c>
      <c r="CO15" s="273" t="s">
        <v>448</v>
      </c>
      <c r="CP15" s="273" t="s">
        <v>448</v>
      </c>
      <c r="CQ15" s="273" t="s">
        <v>448</v>
      </c>
      <c r="CR15" s="273" t="s">
        <v>448</v>
      </c>
      <c r="CS15" s="273" t="s">
        <v>448</v>
      </c>
      <c r="CT15" s="273" t="s">
        <v>448</v>
      </c>
      <c r="CU15" s="273" t="s">
        <v>448</v>
      </c>
      <c r="CV15" s="273" t="s">
        <v>448</v>
      </c>
      <c r="CW15" s="273" t="s">
        <v>448</v>
      </c>
      <c r="CX15" s="273" t="s">
        <v>448</v>
      </c>
      <c r="CY15" s="273" t="s">
        <v>448</v>
      </c>
      <c r="CZ15" s="273" t="s">
        <v>448</v>
      </c>
      <c r="DA15" s="273" t="s">
        <v>448</v>
      </c>
      <c r="DB15" s="273" t="s">
        <v>448</v>
      </c>
      <c r="DC15" s="273" t="s">
        <v>448</v>
      </c>
      <c r="DD15" s="273" t="s">
        <v>448</v>
      </c>
      <c r="DE15" s="273" t="s">
        <v>448</v>
      </c>
      <c r="DF15" s="273" t="s">
        <v>448</v>
      </c>
      <c r="DG15" s="273" t="s">
        <v>448</v>
      </c>
      <c r="DH15" s="273" t="s">
        <v>448</v>
      </c>
      <c r="DI15" s="273" t="s">
        <v>448</v>
      </c>
    </row>
    <row r="16" spans="1:113" s="57" customFormat="1" ht="15.75" customHeight="1">
      <c r="A16" s="273" t="s">
        <v>694</v>
      </c>
      <c r="B16" s="273">
        <v>12</v>
      </c>
      <c r="C16" s="273" t="s">
        <v>442</v>
      </c>
      <c r="D16" s="273" t="s">
        <v>454</v>
      </c>
      <c r="E16" s="273" t="s">
        <v>455</v>
      </c>
      <c r="F16" s="273"/>
      <c r="G16" s="273" t="s">
        <v>695</v>
      </c>
      <c r="H16" s="273" t="s">
        <v>696</v>
      </c>
      <c r="I16" s="220"/>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v>0</v>
      </c>
      <c r="BC16" s="273">
        <v>1</v>
      </c>
      <c r="BD16" s="273">
        <v>0</v>
      </c>
      <c r="BE16" s="273">
        <v>2</v>
      </c>
      <c r="BF16" s="273">
        <v>1</v>
      </c>
      <c r="BG16" s="273">
        <v>0</v>
      </c>
      <c r="BH16" s="273">
        <v>9</v>
      </c>
      <c r="BI16" s="273">
        <v>2</v>
      </c>
      <c r="BJ16" s="273">
        <v>9</v>
      </c>
      <c r="BK16" s="273">
        <v>2</v>
      </c>
      <c r="BL16" s="273" t="s">
        <v>448</v>
      </c>
      <c r="BM16" s="273" t="s">
        <v>448</v>
      </c>
      <c r="BN16" s="273" t="s">
        <v>448</v>
      </c>
      <c r="BO16" s="273" t="s">
        <v>448</v>
      </c>
      <c r="BP16" s="273" t="s">
        <v>448</v>
      </c>
      <c r="BQ16" s="273" t="s">
        <v>448</v>
      </c>
      <c r="BR16" s="273" t="s">
        <v>448</v>
      </c>
      <c r="BS16" s="273" t="s">
        <v>448</v>
      </c>
      <c r="BT16" s="273" t="s">
        <v>448</v>
      </c>
      <c r="BU16" s="273" t="s">
        <v>448</v>
      </c>
      <c r="BV16" s="273" t="s">
        <v>448</v>
      </c>
      <c r="BW16" s="273" t="s">
        <v>448</v>
      </c>
      <c r="BX16" s="273" t="s">
        <v>448</v>
      </c>
      <c r="BY16" s="273" t="s">
        <v>448</v>
      </c>
      <c r="BZ16" s="273"/>
      <c r="CA16" s="273"/>
      <c r="CB16" s="273" t="s">
        <v>448</v>
      </c>
      <c r="CC16" s="273" t="s">
        <v>448</v>
      </c>
      <c r="CD16" s="273" t="s">
        <v>448</v>
      </c>
      <c r="CE16" s="273" t="s">
        <v>448</v>
      </c>
      <c r="CF16" s="273" t="s">
        <v>448</v>
      </c>
      <c r="CG16" s="273" t="s">
        <v>448</v>
      </c>
      <c r="CH16" s="273" t="s">
        <v>448</v>
      </c>
      <c r="CI16" s="273" t="s">
        <v>448</v>
      </c>
      <c r="CJ16" s="273" t="s">
        <v>448</v>
      </c>
      <c r="CK16" s="273" t="s">
        <v>448</v>
      </c>
      <c r="CL16" s="273" t="s">
        <v>448</v>
      </c>
      <c r="CM16" s="273" t="s">
        <v>448</v>
      </c>
      <c r="CN16" s="273" t="s">
        <v>448</v>
      </c>
      <c r="CO16" s="273" t="s">
        <v>448</v>
      </c>
      <c r="CP16" s="273" t="s">
        <v>448</v>
      </c>
      <c r="CQ16" s="273" t="s">
        <v>448</v>
      </c>
      <c r="CR16" s="273" t="s">
        <v>448</v>
      </c>
      <c r="CS16" s="273" t="s">
        <v>448</v>
      </c>
      <c r="CT16" s="273" t="s">
        <v>448</v>
      </c>
      <c r="CU16" s="273" t="s">
        <v>448</v>
      </c>
      <c r="CV16" s="273" t="s">
        <v>448</v>
      </c>
      <c r="CW16" s="273" t="s">
        <v>448</v>
      </c>
      <c r="CX16" s="273" t="s">
        <v>448</v>
      </c>
      <c r="CY16" s="273" t="s">
        <v>448</v>
      </c>
      <c r="CZ16" s="273" t="s">
        <v>448</v>
      </c>
      <c r="DA16" s="273" t="s">
        <v>448</v>
      </c>
      <c r="DB16" s="273" t="s">
        <v>448</v>
      </c>
      <c r="DC16" s="273" t="s">
        <v>448</v>
      </c>
      <c r="DD16" s="273" t="s">
        <v>448</v>
      </c>
      <c r="DE16" s="273" t="s">
        <v>448</v>
      </c>
      <c r="DF16" s="273" t="s">
        <v>448</v>
      </c>
      <c r="DG16" s="273" t="s">
        <v>448</v>
      </c>
      <c r="DH16" s="273" t="s">
        <v>448</v>
      </c>
      <c r="DI16" s="273" t="s">
        <v>448</v>
      </c>
    </row>
    <row r="17" spans="1:113" s="101" customFormat="1" ht="15.75" customHeight="1">
      <c r="A17" s="273" t="s">
        <v>694</v>
      </c>
      <c r="B17" s="273">
        <v>18</v>
      </c>
      <c r="C17" s="273" t="s">
        <v>442</v>
      </c>
      <c r="D17" s="273" t="s">
        <v>454</v>
      </c>
      <c r="E17" s="273" t="s">
        <v>455</v>
      </c>
      <c r="F17" s="273"/>
      <c r="G17" s="273" t="s">
        <v>835</v>
      </c>
      <c r="H17" s="273" t="s">
        <v>836</v>
      </c>
      <c r="I17" s="220"/>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v>12</v>
      </c>
      <c r="BM17" s="273">
        <v>5</v>
      </c>
      <c r="BN17" s="273">
        <v>73</v>
      </c>
      <c r="BO17" s="273">
        <v>33</v>
      </c>
      <c r="BP17" s="273">
        <v>40</v>
      </c>
      <c r="BQ17" s="273">
        <v>15</v>
      </c>
      <c r="BR17" s="273">
        <v>2</v>
      </c>
      <c r="BS17" s="273">
        <v>1</v>
      </c>
      <c r="BT17" s="273">
        <v>1</v>
      </c>
      <c r="BU17" s="273">
        <v>3</v>
      </c>
      <c r="BV17" s="273">
        <v>1</v>
      </c>
      <c r="BW17" s="273">
        <v>2</v>
      </c>
      <c r="BX17" s="273">
        <v>1</v>
      </c>
      <c r="BY17" s="273">
        <v>5</v>
      </c>
      <c r="BZ17" s="273" t="s">
        <v>448</v>
      </c>
      <c r="CA17" s="273" t="s">
        <v>448</v>
      </c>
      <c r="CB17" s="273" t="s">
        <v>448</v>
      </c>
      <c r="CC17" s="273" t="s">
        <v>448</v>
      </c>
      <c r="CD17" s="273" t="s">
        <v>448</v>
      </c>
      <c r="CE17" s="273" t="s">
        <v>448</v>
      </c>
      <c r="CF17" s="273" t="s">
        <v>448</v>
      </c>
      <c r="CG17" s="273" t="s">
        <v>448</v>
      </c>
      <c r="CH17" s="273" t="s">
        <v>448</v>
      </c>
      <c r="CI17" s="273" t="s">
        <v>448</v>
      </c>
      <c r="CJ17" s="273" t="s">
        <v>448</v>
      </c>
      <c r="CK17" s="273" t="s">
        <v>448</v>
      </c>
      <c r="CL17" s="273" t="s">
        <v>448</v>
      </c>
      <c r="CM17" s="273" t="s">
        <v>448</v>
      </c>
      <c r="CN17" s="273" t="s">
        <v>448</v>
      </c>
      <c r="CO17" s="273" t="s">
        <v>448</v>
      </c>
      <c r="CP17" s="273" t="s">
        <v>448</v>
      </c>
      <c r="CQ17" s="273" t="s">
        <v>448</v>
      </c>
      <c r="CR17" s="273" t="s">
        <v>448</v>
      </c>
      <c r="CS17" s="273" t="s">
        <v>448</v>
      </c>
      <c r="CT17" s="273" t="s">
        <v>448</v>
      </c>
      <c r="CU17" s="273" t="s">
        <v>448</v>
      </c>
      <c r="CV17" s="273" t="s">
        <v>448</v>
      </c>
      <c r="CW17" s="273" t="s">
        <v>448</v>
      </c>
      <c r="CX17" s="273" t="s">
        <v>448</v>
      </c>
      <c r="CY17" s="273" t="s">
        <v>448</v>
      </c>
      <c r="CZ17" s="273" t="s">
        <v>448</v>
      </c>
      <c r="DA17" s="273" t="s">
        <v>448</v>
      </c>
      <c r="DB17" s="273" t="s">
        <v>448</v>
      </c>
      <c r="DC17" s="273" t="s">
        <v>448</v>
      </c>
      <c r="DD17" s="273" t="s">
        <v>448</v>
      </c>
      <c r="DE17" s="273" t="s">
        <v>448</v>
      </c>
      <c r="DF17" s="273" t="s">
        <v>448</v>
      </c>
      <c r="DG17" s="273" t="s">
        <v>448</v>
      </c>
      <c r="DH17" s="273" t="s">
        <v>448</v>
      </c>
      <c r="DI17" s="273" t="s">
        <v>448</v>
      </c>
    </row>
    <row r="18" spans="1:113" s="131" customFormat="1" ht="15.75" customHeight="1">
      <c r="A18" s="273" t="s">
        <v>694</v>
      </c>
      <c r="B18" s="273">
        <v>19</v>
      </c>
      <c r="C18" s="273" t="s">
        <v>442</v>
      </c>
      <c r="D18" s="273" t="s">
        <v>449</v>
      </c>
      <c r="E18" s="273"/>
      <c r="F18" s="273"/>
      <c r="G18" s="273" t="s">
        <v>512</v>
      </c>
      <c r="H18" s="273" t="s">
        <v>854</v>
      </c>
      <c r="I18" s="220"/>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v>2</v>
      </c>
      <c r="BO18" s="273">
        <v>7</v>
      </c>
      <c r="BP18" s="273">
        <v>4</v>
      </c>
      <c r="BQ18" s="273">
        <v>3</v>
      </c>
      <c r="BR18" s="273">
        <v>3</v>
      </c>
      <c r="BS18" s="273">
        <v>8</v>
      </c>
      <c r="BT18" s="273">
        <v>4</v>
      </c>
      <c r="BU18" s="273">
        <v>7</v>
      </c>
      <c r="BV18" s="273">
        <v>0</v>
      </c>
      <c r="BW18" s="273">
        <v>4</v>
      </c>
      <c r="BX18" s="273">
        <v>19</v>
      </c>
      <c r="BY18" s="273">
        <v>18</v>
      </c>
      <c r="BZ18" s="273">
        <v>7</v>
      </c>
      <c r="CA18" s="273">
        <v>9</v>
      </c>
      <c r="CB18" s="273">
        <v>31</v>
      </c>
      <c r="CC18" s="273">
        <v>32</v>
      </c>
      <c r="CD18" s="273">
        <v>64</v>
      </c>
      <c r="CE18" s="273">
        <v>62</v>
      </c>
      <c r="CF18" s="273">
        <v>38</v>
      </c>
      <c r="CG18" s="273">
        <v>16</v>
      </c>
      <c r="CH18" s="273" t="s">
        <v>448</v>
      </c>
      <c r="CI18" s="273" t="s">
        <v>448</v>
      </c>
      <c r="CJ18" s="273" t="s">
        <v>448</v>
      </c>
      <c r="CK18" s="273" t="s">
        <v>448</v>
      </c>
      <c r="CL18" s="273" t="s">
        <v>448</v>
      </c>
      <c r="CM18" s="273" t="s">
        <v>448</v>
      </c>
      <c r="CN18" s="273" t="s">
        <v>448</v>
      </c>
      <c r="CO18" s="273" t="s">
        <v>448</v>
      </c>
      <c r="CP18" s="273" t="s">
        <v>448</v>
      </c>
      <c r="CQ18" s="273" t="s">
        <v>448</v>
      </c>
      <c r="CR18" s="273" t="s">
        <v>448</v>
      </c>
      <c r="CS18" s="273" t="s">
        <v>448</v>
      </c>
      <c r="CT18" s="273" t="s">
        <v>448</v>
      </c>
      <c r="CU18" s="273" t="s">
        <v>448</v>
      </c>
      <c r="CV18" s="273" t="s">
        <v>448</v>
      </c>
      <c r="CW18" s="273" t="s">
        <v>448</v>
      </c>
      <c r="CX18" s="273" t="s">
        <v>448</v>
      </c>
      <c r="CY18" s="273" t="s">
        <v>448</v>
      </c>
      <c r="CZ18" s="273" t="s">
        <v>448</v>
      </c>
      <c r="DA18" s="273" t="s">
        <v>448</v>
      </c>
      <c r="DB18" s="273" t="s">
        <v>448</v>
      </c>
      <c r="DC18" s="273" t="s">
        <v>448</v>
      </c>
      <c r="DD18" s="273" t="s">
        <v>448</v>
      </c>
      <c r="DE18" s="273" t="s">
        <v>448</v>
      </c>
      <c r="DF18" s="273" t="s">
        <v>448</v>
      </c>
      <c r="DG18" s="273" t="s">
        <v>448</v>
      </c>
      <c r="DH18" s="273" t="s">
        <v>448</v>
      </c>
      <c r="DI18" s="273" t="s">
        <v>448</v>
      </c>
    </row>
    <row r="19" spans="1:113" s="150" customFormat="1" ht="15.75" customHeight="1">
      <c r="A19" s="273" t="s">
        <v>694</v>
      </c>
      <c r="B19" s="273">
        <v>20</v>
      </c>
      <c r="C19" s="273" t="s">
        <v>442</v>
      </c>
      <c r="D19" s="273" t="s">
        <v>896</v>
      </c>
      <c r="E19" s="273"/>
      <c r="F19" s="273"/>
      <c r="G19" s="273" t="s">
        <v>897</v>
      </c>
      <c r="H19" s="273" t="s">
        <v>898</v>
      </c>
      <c r="I19" s="220"/>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v>4</v>
      </c>
      <c r="BQ19" s="273">
        <v>4</v>
      </c>
      <c r="BR19" s="273">
        <v>4</v>
      </c>
      <c r="BS19" s="273">
        <v>3</v>
      </c>
      <c r="BT19" s="273">
        <v>6</v>
      </c>
      <c r="BU19" s="273">
        <v>5</v>
      </c>
      <c r="BV19" s="273">
        <v>3</v>
      </c>
      <c r="BW19" s="273">
        <v>2</v>
      </c>
      <c r="BX19" s="273">
        <v>4</v>
      </c>
      <c r="BY19" s="273">
        <v>6</v>
      </c>
      <c r="BZ19" s="273">
        <v>8</v>
      </c>
      <c r="CA19" s="273">
        <v>14</v>
      </c>
      <c r="CB19" s="273" t="s">
        <v>448</v>
      </c>
      <c r="CC19" s="273" t="s">
        <v>448</v>
      </c>
      <c r="CD19" s="273" t="s">
        <v>448</v>
      </c>
      <c r="CE19" s="273" t="s">
        <v>448</v>
      </c>
      <c r="CF19" s="273" t="s">
        <v>448</v>
      </c>
      <c r="CG19" s="273" t="s">
        <v>448</v>
      </c>
      <c r="CH19" s="273" t="s">
        <v>448</v>
      </c>
      <c r="CI19" s="273" t="s">
        <v>448</v>
      </c>
      <c r="CJ19" s="273" t="s">
        <v>448</v>
      </c>
      <c r="CK19" s="273" t="s">
        <v>448</v>
      </c>
      <c r="CL19" s="273" t="s">
        <v>448</v>
      </c>
      <c r="CM19" s="273" t="s">
        <v>448</v>
      </c>
      <c r="CN19" s="273" t="s">
        <v>448</v>
      </c>
      <c r="CO19" s="273" t="s">
        <v>448</v>
      </c>
      <c r="CP19" s="273" t="s">
        <v>448</v>
      </c>
      <c r="CQ19" s="273" t="s">
        <v>448</v>
      </c>
      <c r="CR19" s="273" t="s">
        <v>448</v>
      </c>
      <c r="CS19" s="273" t="s">
        <v>448</v>
      </c>
      <c r="CT19" s="273" t="s">
        <v>448</v>
      </c>
      <c r="CU19" s="273" t="s">
        <v>448</v>
      </c>
      <c r="CV19" s="273" t="s">
        <v>448</v>
      </c>
      <c r="CW19" s="273" t="s">
        <v>448</v>
      </c>
      <c r="CX19" s="273" t="s">
        <v>448</v>
      </c>
      <c r="CY19" s="273" t="s">
        <v>448</v>
      </c>
      <c r="CZ19" s="273" t="s">
        <v>448</v>
      </c>
      <c r="DA19" s="273" t="s">
        <v>448</v>
      </c>
      <c r="DB19" s="273" t="s">
        <v>448</v>
      </c>
      <c r="DC19" s="273" t="s">
        <v>448</v>
      </c>
      <c r="DD19" s="273" t="s">
        <v>448</v>
      </c>
      <c r="DE19" s="273" t="s">
        <v>448</v>
      </c>
      <c r="DF19" s="273" t="s">
        <v>448</v>
      </c>
      <c r="DG19" s="273" t="s">
        <v>448</v>
      </c>
      <c r="DH19" s="273" t="s">
        <v>448</v>
      </c>
      <c r="DI19" s="273" t="s">
        <v>448</v>
      </c>
    </row>
    <row r="20" spans="1:113" ht="15.75" customHeight="1">
      <c r="A20" s="14"/>
      <c r="B20" s="14"/>
      <c r="C20" s="14"/>
      <c r="D20" s="14"/>
      <c r="E20" s="14"/>
      <c r="F20" s="14"/>
      <c r="G20" s="14"/>
      <c r="H20" s="14"/>
      <c r="I20" s="14"/>
      <c r="J20" s="14"/>
      <c r="K20" s="14"/>
      <c r="L20" s="14"/>
      <c r="M20" s="14"/>
      <c r="N20" s="33"/>
      <c r="O20" s="33"/>
      <c r="P20" s="33"/>
      <c r="Q20" s="14"/>
      <c r="R20" s="33"/>
      <c r="S20" s="33"/>
      <c r="T20" s="33"/>
      <c r="U20" s="14"/>
      <c r="V20" s="33"/>
      <c r="W20" s="33"/>
      <c r="X20" s="33"/>
      <c r="Y20" s="14"/>
      <c r="Z20" s="33"/>
      <c r="AA20" s="33"/>
      <c r="AB20" s="33"/>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row>
    <row r="21" spans="1:113" s="53" customFormat="1" ht="15.75" customHeight="1">
      <c r="A21" s="52"/>
      <c r="B21" s="52"/>
      <c r="C21" s="52"/>
      <c r="D21" s="52"/>
      <c r="E21" s="52"/>
      <c r="F21" s="52"/>
      <c r="G21" s="52"/>
      <c r="H21" s="52"/>
      <c r="I21" s="52"/>
      <c r="J21" s="54" t="s">
        <v>673</v>
      </c>
      <c r="K21" s="52"/>
      <c r="L21" s="52"/>
      <c r="M21" s="52"/>
      <c r="N21" s="55"/>
      <c r="O21" s="55"/>
      <c r="P21" s="55"/>
      <c r="Q21" s="52"/>
      <c r="R21" s="55"/>
      <c r="S21" s="55"/>
      <c r="T21" s="55"/>
      <c r="U21" s="52"/>
      <c r="V21" s="55"/>
      <c r="W21" s="55"/>
      <c r="X21" s="55"/>
      <c r="Y21" s="52"/>
      <c r="Z21" s="55"/>
      <c r="AA21" s="55"/>
      <c r="AB21" s="55"/>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row>
    <row r="22" spans="1:113" ht="15.75" customHeight="1">
      <c r="A22" s="14"/>
      <c r="B22" s="14"/>
      <c r="C22" s="14"/>
      <c r="D22" s="14"/>
      <c r="E22" s="14"/>
      <c r="F22" s="14"/>
      <c r="G22" s="14"/>
      <c r="H22" s="14"/>
      <c r="I22" s="14"/>
      <c r="J22" s="14">
        <f>SUM(J5:J19)</f>
        <v>0</v>
      </c>
      <c r="K22" s="149">
        <f t="shared" ref="K22:BV22" si="0">SUM(K5:K19)</f>
        <v>0</v>
      </c>
      <c r="L22" s="149">
        <f t="shared" si="0"/>
        <v>0</v>
      </c>
      <c r="M22" s="149">
        <f t="shared" si="0"/>
        <v>0</v>
      </c>
      <c r="N22" s="149">
        <f>SUM(N5:N19)</f>
        <v>434</v>
      </c>
      <c r="O22" s="149">
        <f t="shared" si="0"/>
        <v>391</v>
      </c>
      <c r="P22" s="149">
        <f t="shared" si="0"/>
        <v>0</v>
      </c>
      <c r="Q22" s="149">
        <f t="shared" si="0"/>
        <v>0</v>
      </c>
      <c r="R22" s="149">
        <f t="shared" si="0"/>
        <v>84</v>
      </c>
      <c r="S22" s="149">
        <f t="shared" si="0"/>
        <v>63</v>
      </c>
      <c r="T22" s="149">
        <f t="shared" si="0"/>
        <v>0</v>
      </c>
      <c r="U22" s="149">
        <f t="shared" si="0"/>
        <v>0</v>
      </c>
      <c r="V22" s="149">
        <f t="shared" si="0"/>
        <v>246</v>
      </c>
      <c r="W22" s="149">
        <f t="shared" si="0"/>
        <v>242</v>
      </c>
      <c r="X22" s="149">
        <f t="shared" si="0"/>
        <v>0</v>
      </c>
      <c r="Y22" s="149">
        <f t="shared" si="0"/>
        <v>0</v>
      </c>
      <c r="Z22" s="149">
        <f t="shared" si="0"/>
        <v>177</v>
      </c>
      <c r="AA22" s="149">
        <f t="shared" si="0"/>
        <v>173</v>
      </c>
      <c r="AB22" s="149">
        <f t="shared" si="0"/>
        <v>0</v>
      </c>
      <c r="AC22" s="149">
        <f t="shared" si="0"/>
        <v>0</v>
      </c>
      <c r="AD22" s="149">
        <f t="shared" si="0"/>
        <v>0</v>
      </c>
      <c r="AE22" s="149">
        <f t="shared" si="0"/>
        <v>0</v>
      </c>
      <c r="AF22" s="149">
        <f t="shared" si="0"/>
        <v>0</v>
      </c>
      <c r="AG22" s="149">
        <f t="shared" si="0"/>
        <v>0</v>
      </c>
      <c r="AH22" s="149">
        <f t="shared" si="0"/>
        <v>30</v>
      </c>
      <c r="AI22" s="149">
        <f t="shared" si="0"/>
        <v>21</v>
      </c>
      <c r="AJ22" s="149">
        <f t="shared" si="0"/>
        <v>6</v>
      </c>
      <c r="AK22" s="149">
        <f t="shared" si="0"/>
        <v>4</v>
      </c>
      <c r="AL22" s="149">
        <f t="shared" si="0"/>
        <v>70</v>
      </c>
      <c r="AM22" s="149">
        <f t="shared" si="0"/>
        <v>80</v>
      </c>
      <c r="AN22" s="149">
        <f t="shared" si="0"/>
        <v>0</v>
      </c>
      <c r="AO22" s="149">
        <f t="shared" si="0"/>
        <v>0</v>
      </c>
      <c r="AP22" s="149">
        <f t="shared" si="0"/>
        <v>19</v>
      </c>
      <c r="AQ22" s="149">
        <f t="shared" si="0"/>
        <v>35</v>
      </c>
      <c r="AR22" s="149">
        <f t="shared" si="0"/>
        <v>17</v>
      </c>
      <c r="AS22" s="149">
        <f t="shared" si="0"/>
        <v>117</v>
      </c>
      <c r="AT22" s="149">
        <f t="shared" si="0"/>
        <v>36</v>
      </c>
      <c r="AU22" s="149">
        <f t="shared" si="0"/>
        <v>167</v>
      </c>
      <c r="AV22" s="149">
        <f t="shared" si="0"/>
        <v>60</v>
      </c>
      <c r="AW22" s="149">
        <f t="shared" si="0"/>
        <v>229</v>
      </c>
      <c r="AX22" s="149">
        <f t="shared" si="0"/>
        <v>29</v>
      </c>
      <c r="AY22" s="149">
        <f t="shared" si="0"/>
        <v>83</v>
      </c>
      <c r="AZ22" s="149">
        <f t="shared" si="0"/>
        <v>14</v>
      </c>
      <c r="BA22" s="149">
        <f t="shared" si="0"/>
        <v>70</v>
      </c>
      <c r="BB22" s="149">
        <f t="shared" si="0"/>
        <v>16</v>
      </c>
      <c r="BC22" s="149">
        <f t="shared" si="0"/>
        <v>32</v>
      </c>
      <c r="BD22" s="149">
        <f t="shared" si="0"/>
        <v>30</v>
      </c>
      <c r="BE22" s="149">
        <f t="shared" si="0"/>
        <v>42</v>
      </c>
      <c r="BF22" s="149">
        <f t="shared" si="0"/>
        <v>76</v>
      </c>
      <c r="BG22" s="149">
        <f t="shared" si="0"/>
        <v>43</v>
      </c>
      <c r="BH22" s="149">
        <f t="shared" si="0"/>
        <v>106</v>
      </c>
      <c r="BI22" s="149">
        <f t="shared" si="0"/>
        <v>144</v>
      </c>
      <c r="BJ22" s="149">
        <f t="shared" si="0"/>
        <v>199</v>
      </c>
      <c r="BK22" s="149">
        <f t="shared" si="0"/>
        <v>112</v>
      </c>
      <c r="BL22" s="149">
        <f t="shared" si="0"/>
        <v>213</v>
      </c>
      <c r="BM22" s="149">
        <f t="shared" si="0"/>
        <v>133</v>
      </c>
      <c r="BN22" s="149">
        <f t="shared" si="0"/>
        <v>589</v>
      </c>
      <c r="BO22" s="149">
        <f t="shared" si="0"/>
        <v>451</v>
      </c>
      <c r="BP22" s="149">
        <f t="shared" si="0"/>
        <v>576</v>
      </c>
      <c r="BQ22" s="149">
        <f t="shared" si="0"/>
        <v>349</v>
      </c>
      <c r="BR22" s="149">
        <f t="shared" si="0"/>
        <v>132</v>
      </c>
      <c r="BS22" s="149">
        <f t="shared" si="0"/>
        <v>111</v>
      </c>
      <c r="BT22" s="149">
        <f t="shared" si="0"/>
        <v>206</v>
      </c>
      <c r="BU22" s="149">
        <f t="shared" si="0"/>
        <v>122</v>
      </c>
      <c r="BV22" s="149">
        <f t="shared" si="0"/>
        <v>50</v>
      </c>
      <c r="BW22" s="149">
        <f t="shared" ref="BW22:DI22" si="1">SUM(BW5:BW19)</f>
        <v>92</v>
      </c>
      <c r="BX22" s="149">
        <f t="shared" si="1"/>
        <v>202</v>
      </c>
      <c r="BY22" s="149">
        <f t="shared" si="1"/>
        <v>271</v>
      </c>
      <c r="BZ22" s="149">
        <f t="shared" si="1"/>
        <v>369</v>
      </c>
      <c r="CA22" s="149">
        <f t="shared" si="1"/>
        <v>412</v>
      </c>
      <c r="CB22" s="149">
        <f t="shared" si="1"/>
        <v>607</v>
      </c>
      <c r="CC22" s="149">
        <f t="shared" si="1"/>
        <v>650</v>
      </c>
      <c r="CD22" s="149">
        <f t="shared" si="1"/>
        <v>952</v>
      </c>
      <c r="CE22" s="149">
        <f t="shared" si="1"/>
        <v>1425</v>
      </c>
      <c r="CF22" s="149">
        <f t="shared" si="1"/>
        <v>1177</v>
      </c>
      <c r="CG22" s="149">
        <f t="shared" si="1"/>
        <v>1517</v>
      </c>
      <c r="CH22" s="149">
        <f t="shared" si="1"/>
        <v>1348</v>
      </c>
      <c r="CI22" s="149">
        <f t="shared" si="1"/>
        <v>1147</v>
      </c>
      <c r="CJ22" s="149">
        <f t="shared" si="1"/>
        <v>641</v>
      </c>
      <c r="CK22" s="149">
        <f t="shared" si="1"/>
        <v>495</v>
      </c>
      <c r="CL22" s="149">
        <f t="shared" si="1"/>
        <v>0</v>
      </c>
      <c r="CM22" s="149">
        <f t="shared" si="1"/>
        <v>0</v>
      </c>
      <c r="CN22" s="149">
        <f t="shared" si="1"/>
        <v>422</v>
      </c>
      <c r="CO22" s="149">
        <f t="shared" si="1"/>
        <v>306</v>
      </c>
      <c r="CP22" s="149">
        <f t="shared" si="1"/>
        <v>0</v>
      </c>
      <c r="CQ22" s="149">
        <f t="shared" si="1"/>
        <v>0</v>
      </c>
      <c r="CR22" s="149">
        <f t="shared" si="1"/>
        <v>2990</v>
      </c>
      <c r="CS22" s="149">
        <f t="shared" si="1"/>
        <v>2899</v>
      </c>
      <c r="CT22" s="149">
        <f t="shared" si="1"/>
        <v>2649</v>
      </c>
      <c r="CU22" s="149">
        <f t="shared" si="1"/>
        <v>2380</v>
      </c>
      <c r="CV22" s="149">
        <f t="shared" si="1"/>
        <v>7388</v>
      </c>
      <c r="CW22" s="149">
        <f t="shared" si="1"/>
        <v>6036</v>
      </c>
      <c r="CX22" s="149">
        <f t="shared" si="1"/>
        <v>6955</v>
      </c>
      <c r="CY22" s="149">
        <f t="shared" si="1"/>
        <v>6832</v>
      </c>
      <c r="CZ22" s="149">
        <f t="shared" si="1"/>
        <v>332</v>
      </c>
      <c r="DA22" s="149">
        <f t="shared" si="1"/>
        <v>260</v>
      </c>
      <c r="DB22" s="149">
        <f t="shared" si="1"/>
        <v>0</v>
      </c>
      <c r="DC22" s="149">
        <f t="shared" si="1"/>
        <v>0</v>
      </c>
      <c r="DD22" s="149">
        <f t="shared" si="1"/>
        <v>4</v>
      </c>
      <c r="DE22" s="149">
        <f t="shared" si="1"/>
        <v>7</v>
      </c>
      <c r="DF22" s="149">
        <f t="shared" si="1"/>
        <v>0</v>
      </c>
      <c r="DG22" s="149">
        <f>SUM(DG5:DG19)</f>
        <v>0</v>
      </c>
      <c r="DH22" s="149">
        <f t="shared" si="1"/>
        <v>0</v>
      </c>
      <c r="DI22" s="149">
        <f t="shared" si="1"/>
        <v>0</v>
      </c>
    </row>
    <row r="23" spans="1:113" ht="15.75" customHeight="1">
      <c r="A23" s="32"/>
      <c r="B23" s="32"/>
      <c r="C23" s="33"/>
      <c r="D23" s="34"/>
      <c r="E23" s="32"/>
      <c r="F23" s="32"/>
      <c r="G23" s="32"/>
      <c r="H23" s="32"/>
      <c r="I23" s="32"/>
      <c r="J23" s="281">
        <f>SUM(J22:K22)</f>
        <v>0</v>
      </c>
      <c r="K23" s="281"/>
      <c r="L23" s="281">
        <f t="shared" ref="L23" si="2">SUM(L22:M22)</f>
        <v>0</v>
      </c>
      <c r="M23" s="281"/>
      <c r="N23" s="281">
        <f>SUM(N22:O22)</f>
        <v>825</v>
      </c>
      <c r="O23" s="281"/>
      <c r="P23" s="281">
        <f t="shared" ref="P23" si="3">SUM(P22:Q22)</f>
        <v>0</v>
      </c>
      <c r="Q23" s="281"/>
      <c r="R23" s="281">
        <f t="shared" ref="R23" si="4">SUM(R22:S22)</f>
        <v>147</v>
      </c>
      <c r="S23" s="281"/>
      <c r="T23" s="281">
        <f t="shared" ref="T23" si="5">SUM(T22:U22)</f>
        <v>0</v>
      </c>
      <c r="U23" s="281"/>
      <c r="V23" s="281">
        <f>SUM(V22:W22)</f>
        <v>488</v>
      </c>
      <c r="W23" s="281"/>
      <c r="X23" s="281">
        <f t="shared" ref="X23" si="6">SUM(X22:Y22)</f>
        <v>0</v>
      </c>
      <c r="Y23" s="281"/>
      <c r="Z23" s="281">
        <f t="shared" ref="Z23" si="7">SUM(Z22:AA22)</f>
        <v>350</v>
      </c>
      <c r="AA23" s="281"/>
      <c r="AB23" s="281">
        <f t="shared" ref="AB23" si="8">SUM(AB22:AC22)</f>
        <v>0</v>
      </c>
      <c r="AC23" s="281"/>
      <c r="AD23" s="281">
        <f t="shared" ref="AD23" si="9">SUM(AD22:AE22)</f>
        <v>0</v>
      </c>
      <c r="AE23" s="281"/>
      <c r="AF23" s="281">
        <f t="shared" ref="AF23" si="10">SUM(AF22:AG22)</f>
        <v>0</v>
      </c>
      <c r="AG23" s="281"/>
      <c r="AH23" s="281">
        <f t="shared" ref="AH23" si="11">SUM(AH22:AI22)</f>
        <v>51</v>
      </c>
      <c r="AI23" s="281"/>
      <c r="AJ23" s="281">
        <f t="shared" ref="AJ23" si="12">SUM(AJ22:AK22)</f>
        <v>10</v>
      </c>
      <c r="AK23" s="281"/>
      <c r="AL23" s="281">
        <f t="shared" ref="AL23" si="13">SUM(AL22:AM22)</f>
        <v>150</v>
      </c>
      <c r="AM23" s="281"/>
      <c r="AN23" s="281">
        <f t="shared" ref="AN23" si="14">SUM(AN22:AO22)</f>
        <v>0</v>
      </c>
      <c r="AO23" s="281"/>
      <c r="AP23" s="281">
        <f t="shared" ref="AP23" si="15">SUM(AP22:AQ22)</f>
        <v>54</v>
      </c>
      <c r="AQ23" s="281"/>
      <c r="AR23" s="281">
        <f>SUM(AR22:AS22)</f>
        <v>134</v>
      </c>
      <c r="AS23" s="281"/>
      <c r="AT23" s="281">
        <f t="shared" ref="AT23" si="16">SUM(AT22:AU22)</f>
        <v>203</v>
      </c>
      <c r="AU23" s="281"/>
      <c r="AV23" s="281">
        <f t="shared" ref="AV23" si="17">SUM(AV22:AW22)</f>
        <v>289</v>
      </c>
      <c r="AW23" s="281"/>
      <c r="AX23" s="281">
        <f t="shared" ref="AX23" si="18">SUM(AX22:AY22)</f>
        <v>112</v>
      </c>
      <c r="AY23" s="281"/>
      <c r="AZ23" s="281">
        <f t="shared" ref="AZ23" si="19">SUM(AZ22:BA22)</f>
        <v>84</v>
      </c>
      <c r="BA23" s="281"/>
      <c r="BB23" s="281">
        <f t="shared" ref="BB23" si="20">SUM(BB22:BC22)</f>
        <v>48</v>
      </c>
      <c r="BC23" s="281"/>
      <c r="BD23" s="281">
        <f t="shared" ref="BD23" si="21">SUM(BD22:BE22)</f>
        <v>72</v>
      </c>
      <c r="BE23" s="281"/>
      <c r="BF23" s="281">
        <f t="shared" ref="BF23" si="22">SUM(BF22:BG22)</f>
        <v>119</v>
      </c>
      <c r="BG23" s="281"/>
      <c r="BH23" s="281">
        <f t="shared" ref="BH23" si="23">SUM(BH22:BI22)</f>
        <v>250</v>
      </c>
      <c r="BI23" s="281"/>
      <c r="BJ23" s="281">
        <f t="shared" ref="BJ23" si="24">SUM(BJ22:BK22)</f>
        <v>311</v>
      </c>
      <c r="BK23" s="281"/>
      <c r="BL23" s="281">
        <f t="shared" ref="BL23" si="25">SUM(BL22:BM22)</f>
        <v>346</v>
      </c>
      <c r="BM23" s="281"/>
      <c r="BN23" s="281">
        <f t="shared" ref="BN23" si="26">SUM(BN22:BO22)</f>
        <v>1040</v>
      </c>
      <c r="BO23" s="281"/>
      <c r="BP23" s="281">
        <f t="shared" ref="BP23" si="27">SUM(BP22:BQ22)</f>
        <v>925</v>
      </c>
      <c r="BQ23" s="281"/>
      <c r="BR23" s="281">
        <f t="shared" ref="BR23" si="28">SUM(BR22:BS22)</f>
        <v>243</v>
      </c>
      <c r="BS23" s="281"/>
      <c r="BT23" s="281">
        <f t="shared" ref="BT23" si="29">SUM(BT22:BU22)</f>
        <v>328</v>
      </c>
      <c r="BU23" s="281"/>
      <c r="BV23" s="281">
        <f t="shared" ref="BV23" si="30">SUM(BV22:BW22)</f>
        <v>142</v>
      </c>
      <c r="BW23" s="281"/>
      <c r="BX23" s="281">
        <f t="shared" ref="BX23" si="31">SUM(BX22:BY22)</f>
        <v>473</v>
      </c>
      <c r="BY23" s="281"/>
      <c r="BZ23" s="281">
        <f t="shared" ref="BZ23" si="32">SUM(BZ22:CA22)</f>
        <v>781</v>
      </c>
      <c r="CA23" s="281"/>
      <c r="CB23" s="281">
        <f t="shared" ref="CB23" si="33">SUM(CB22:CC22)</f>
        <v>1257</v>
      </c>
      <c r="CC23" s="281"/>
      <c r="CD23" s="281">
        <f t="shared" ref="CD23" si="34">SUM(CD22:CE22)</f>
        <v>2377</v>
      </c>
      <c r="CE23" s="281"/>
      <c r="CF23" s="281">
        <f t="shared" ref="CF23" si="35">SUM(CF22:CG22)</f>
        <v>2694</v>
      </c>
      <c r="CG23" s="281"/>
      <c r="CH23" s="281">
        <f t="shared" ref="CH23" si="36">SUM(CH22:CI22)</f>
        <v>2495</v>
      </c>
      <c r="CI23" s="281"/>
      <c r="CJ23" s="281">
        <f t="shared" ref="CJ23" si="37">SUM(CJ22:CK22)</f>
        <v>1136</v>
      </c>
      <c r="CK23" s="281"/>
      <c r="CL23" s="281">
        <f t="shared" ref="CL23" si="38">SUM(CL22:CM22)</f>
        <v>0</v>
      </c>
      <c r="CM23" s="281"/>
      <c r="CN23" s="281">
        <f t="shared" ref="CN23" si="39">SUM(CN22:CO22)</f>
        <v>728</v>
      </c>
      <c r="CO23" s="281"/>
      <c r="CP23" s="281">
        <f t="shared" ref="CP23" si="40">SUM(CP22:CQ22)</f>
        <v>0</v>
      </c>
      <c r="CQ23" s="281"/>
      <c r="CR23" s="281">
        <f t="shared" ref="CR23" si="41">SUM(CR22:CS22)</f>
        <v>5889</v>
      </c>
      <c r="CS23" s="281"/>
      <c r="CT23" s="281">
        <f t="shared" ref="CT23" si="42">SUM(CT22:CU22)</f>
        <v>5029</v>
      </c>
      <c r="CU23" s="281"/>
      <c r="CV23" s="281">
        <f t="shared" ref="CV23" si="43">SUM(CV22:CW22)</f>
        <v>13424</v>
      </c>
      <c r="CW23" s="281"/>
      <c r="CX23" s="281">
        <f t="shared" ref="CX23" si="44">SUM(CX22:CY22)</f>
        <v>13787</v>
      </c>
      <c r="CY23" s="281"/>
      <c r="CZ23" s="281">
        <f t="shared" ref="CZ23" si="45">SUM(CZ22:DA22)</f>
        <v>592</v>
      </c>
      <c r="DA23" s="281"/>
      <c r="DB23" s="281">
        <f t="shared" ref="DB23" si="46">SUM(DB22:DC22)</f>
        <v>0</v>
      </c>
      <c r="DC23" s="281"/>
      <c r="DD23" s="281">
        <f t="shared" ref="DD23" si="47">SUM(DD22:DE22)</f>
        <v>11</v>
      </c>
      <c r="DE23" s="281"/>
      <c r="DF23" s="281">
        <f t="shared" ref="DF23" si="48">SUM(DF22:DG22)</f>
        <v>0</v>
      </c>
      <c r="DG23" s="281"/>
      <c r="DH23" s="281">
        <f t="shared" ref="DH23" si="49">SUM(DH22:DI22)</f>
        <v>0</v>
      </c>
      <c r="DI23" s="281"/>
    </row>
    <row r="24" spans="1:113" ht="15.75" customHeight="1">
      <c r="A24" s="32"/>
      <c r="B24" s="32"/>
      <c r="C24" s="33"/>
      <c r="D24" s="34"/>
      <c r="E24" s="32"/>
      <c r="F24" s="32"/>
      <c r="G24" s="32"/>
      <c r="H24" s="32"/>
      <c r="I24" s="32"/>
      <c r="J24" s="32"/>
      <c r="K24" s="14"/>
      <c r="L24" s="33"/>
      <c r="M24" s="33"/>
      <c r="N24" s="33"/>
      <c r="O24" s="33"/>
      <c r="P24" s="33"/>
      <c r="Q24" s="33"/>
      <c r="R24" s="33"/>
      <c r="S24" s="33"/>
      <c r="T24" s="33"/>
      <c r="U24" s="33"/>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row>
    <row r="25" spans="1:113" ht="15.75" customHeight="1">
      <c r="A25" s="32"/>
      <c r="B25" s="32"/>
      <c r="C25" s="33"/>
      <c r="D25" s="34"/>
      <c r="E25" s="32"/>
      <c r="F25" s="32"/>
      <c r="G25" s="32"/>
      <c r="H25" s="33"/>
      <c r="I25" s="33"/>
      <c r="J25" s="51" t="s">
        <v>667</v>
      </c>
      <c r="K25" s="14"/>
      <c r="L25" s="33"/>
      <c r="M25" s="33"/>
      <c r="N25" s="33"/>
      <c r="O25" s="33"/>
      <c r="P25" s="33"/>
      <c r="Q25" s="33"/>
      <c r="R25" s="33"/>
      <c r="S25" s="33"/>
      <c r="T25" s="33"/>
      <c r="U25" s="33"/>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row>
    <row r="26" spans="1:113" ht="15.75" customHeight="1">
      <c r="A26" s="32"/>
      <c r="B26" s="32"/>
      <c r="C26" s="33"/>
      <c r="D26" s="34"/>
      <c r="E26" s="32"/>
      <c r="F26" s="32"/>
      <c r="G26" s="32"/>
      <c r="H26" s="33"/>
      <c r="I26" s="33"/>
      <c r="J26" s="33">
        <f>COUNT(J5:J19)</f>
        <v>0</v>
      </c>
      <c r="K26" s="152">
        <f t="shared" ref="K26:BV26" si="50">COUNT(K5:K19)</f>
        <v>0</v>
      </c>
      <c r="L26" s="152">
        <f t="shared" si="50"/>
        <v>0</v>
      </c>
      <c r="M26" s="152">
        <f t="shared" si="50"/>
        <v>0</v>
      </c>
      <c r="N26" s="152">
        <f>COUNT(N5:N19)</f>
        <v>4</v>
      </c>
      <c r="O26" s="152">
        <f t="shared" si="50"/>
        <v>4</v>
      </c>
      <c r="P26" s="152">
        <f t="shared" si="50"/>
        <v>0</v>
      </c>
      <c r="Q26" s="152">
        <f t="shared" si="50"/>
        <v>0</v>
      </c>
      <c r="R26" s="152">
        <f>COUNT(R5:R19)</f>
        <v>3</v>
      </c>
      <c r="S26" s="152">
        <f t="shared" si="50"/>
        <v>3</v>
      </c>
      <c r="T26" s="152">
        <f t="shared" si="50"/>
        <v>0</v>
      </c>
      <c r="U26" s="152">
        <f t="shared" si="50"/>
        <v>0</v>
      </c>
      <c r="V26" s="152">
        <f t="shared" si="50"/>
        <v>3</v>
      </c>
      <c r="W26" s="152">
        <f t="shared" si="50"/>
        <v>3</v>
      </c>
      <c r="X26" s="152">
        <f t="shared" si="50"/>
        <v>0</v>
      </c>
      <c r="Y26" s="152">
        <f t="shared" si="50"/>
        <v>0</v>
      </c>
      <c r="Z26" s="152">
        <f t="shared" si="50"/>
        <v>5</v>
      </c>
      <c r="AA26" s="152">
        <f t="shared" si="50"/>
        <v>5</v>
      </c>
      <c r="AB26" s="152">
        <f t="shared" si="50"/>
        <v>0</v>
      </c>
      <c r="AC26" s="152">
        <f t="shared" si="50"/>
        <v>0</v>
      </c>
      <c r="AD26" s="152">
        <f t="shared" si="50"/>
        <v>0</v>
      </c>
      <c r="AE26" s="152">
        <f t="shared" si="50"/>
        <v>0</v>
      </c>
      <c r="AF26" s="152">
        <f t="shared" si="50"/>
        <v>0</v>
      </c>
      <c r="AG26" s="152">
        <f t="shared" si="50"/>
        <v>0</v>
      </c>
      <c r="AH26" s="152">
        <f t="shared" si="50"/>
        <v>4</v>
      </c>
      <c r="AI26" s="152">
        <f t="shared" si="50"/>
        <v>4</v>
      </c>
      <c r="AJ26" s="152">
        <f t="shared" si="50"/>
        <v>1</v>
      </c>
      <c r="AK26" s="152">
        <f t="shared" si="50"/>
        <v>1</v>
      </c>
      <c r="AL26" s="152">
        <f t="shared" si="50"/>
        <v>3</v>
      </c>
      <c r="AM26" s="152">
        <f t="shared" si="50"/>
        <v>3</v>
      </c>
      <c r="AN26" s="152">
        <f t="shared" si="50"/>
        <v>0</v>
      </c>
      <c r="AO26" s="152">
        <f t="shared" si="50"/>
        <v>0</v>
      </c>
      <c r="AP26" s="152">
        <f t="shared" si="50"/>
        <v>6</v>
      </c>
      <c r="AQ26" s="152">
        <f t="shared" si="50"/>
        <v>6</v>
      </c>
      <c r="AR26" s="152">
        <f t="shared" si="50"/>
        <v>8</v>
      </c>
      <c r="AS26" s="152">
        <f t="shared" si="50"/>
        <v>8</v>
      </c>
      <c r="AT26" s="152">
        <f t="shared" si="50"/>
        <v>8</v>
      </c>
      <c r="AU26" s="152">
        <f t="shared" si="50"/>
        <v>8</v>
      </c>
      <c r="AV26" s="152">
        <f t="shared" si="50"/>
        <v>11</v>
      </c>
      <c r="AW26" s="152">
        <f t="shared" si="50"/>
        <v>11</v>
      </c>
      <c r="AX26" s="152">
        <f t="shared" si="50"/>
        <v>11</v>
      </c>
      <c r="AY26" s="152">
        <f t="shared" si="50"/>
        <v>11</v>
      </c>
      <c r="AZ26" s="152">
        <f t="shared" si="50"/>
        <v>11</v>
      </c>
      <c r="BA26" s="152">
        <f t="shared" si="50"/>
        <v>11</v>
      </c>
      <c r="BB26" s="152">
        <f t="shared" si="50"/>
        <v>11</v>
      </c>
      <c r="BC26" s="152">
        <f t="shared" si="50"/>
        <v>11</v>
      </c>
      <c r="BD26" s="152">
        <f t="shared" si="50"/>
        <v>10</v>
      </c>
      <c r="BE26" s="152">
        <f t="shared" si="50"/>
        <v>10</v>
      </c>
      <c r="BF26" s="152">
        <f t="shared" si="50"/>
        <v>11</v>
      </c>
      <c r="BG26" s="152">
        <f t="shared" si="50"/>
        <v>11</v>
      </c>
      <c r="BH26" s="152">
        <f t="shared" si="50"/>
        <v>11</v>
      </c>
      <c r="BI26" s="152">
        <f t="shared" si="50"/>
        <v>11</v>
      </c>
      <c r="BJ26" s="152">
        <f t="shared" si="50"/>
        <v>11</v>
      </c>
      <c r="BK26" s="152">
        <f t="shared" si="50"/>
        <v>11</v>
      </c>
      <c r="BL26" s="152">
        <f t="shared" si="50"/>
        <v>10</v>
      </c>
      <c r="BM26" s="152">
        <f t="shared" si="50"/>
        <v>10</v>
      </c>
      <c r="BN26" s="152">
        <f t="shared" si="50"/>
        <v>12</v>
      </c>
      <c r="BO26" s="152">
        <f t="shared" si="50"/>
        <v>12</v>
      </c>
      <c r="BP26" s="152">
        <f t="shared" si="50"/>
        <v>12</v>
      </c>
      <c r="BQ26" s="152">
        <f t="shared" si="50"/>
        <v>12</v>
      </c>
      <c r="BR26" s="152">
        <f t="shared" si="50"/>
        <v>11</v>
      </c>
      <c r="BS26" s="152">
        <f t="shared" si="50"/>
        <v>11</v>
      </c>
      <c r="BT26" s="152">
        <f t="shared" si="50"/>
        <v>11</v>
      </c>
      <c r="BU26" s="152">
        <f t="shared" si="50"/>
        <v>11</v>
      </c>
      <c r="BV26" s="152">
        <f t="shared" si="50"/>
        <v>11</v>
      </c>
      <c r="BW26" s="152">
        <f t="shared" ref="BW26:DI26" si="51">COUNT(BW5:BW19)</f>
        <v>11</v>
      </c>
      <c r="BX26" s="152">
        <f t="shared" si="51"/>
        <v>11</v>
      </c>
      <c r="BY26" s="152">
        <f t="shared" si="51"/>
        <v>11</v>
      </c>
      <c r="BZ26" s="152">
        <f t="shared" si="51"/>
        <v>10</v>
      </c>
      <c r="CA26" s="152">
        <f t="shared" si="51"/>
        <v>10</v>
      </c>
      <c r="CB26" s="152">
        <f t="shared" si="51"/>
        <v>8</v>
      </c>
      <c r="CC26" s="152">
        <f t="shared" si="51"/>
        <v>8</v>
      </c>
      <c r="CD26" s="152">
        <f t="shared" si="51"/>
        <v>8</v>
      </c>
      <c r="CE26" s="152">
        <f t="shared" si="51"/>
        <v>8</v>
      </c>
      <c r="CF26" s="152">
        <f t="shared" si="51"/>
        <v>7</v>
      </c>
      <c r="CG26" s="152">
        <f t="shared" si="51"/>
        <v>7</v>
      </c>
      <c r="CH26" s="152">
        <f t="shared" si="51"/>
        <v>6</v>
      </c>
      <c r="CI26" s="152">
        <f t="shared" si="51"/>
        <v>6</v>
      </c>
      <c r="CJ26" s="152">
        <f t="shared" si="51"/>
        <v>6</v>
      </c>
      <c r="CK26" s="152">
        <f t="shared" si="51"/>
        <v>6</v>
      </c>
      <c r="CL26" s="152">
        <f t="shared" si="51"/>
        <v>0</v>
      </c>
      <c r="CM26" s="152">
        <f t="shared" si="51"/>
        <v>0</v>
      </c>
      <c r="CN26" s="152">
        <f t="shared" si="51"/>
        <v>3</v>
      </c>
      <c r="CO26" s="152">
        <f t="shared" si="51"/>
        <v>3</v>
      </c>
      <c r="CP26" s="152">
        <f t="shared" si="51"/>
        <v>0</v>
      </c>
      <c r="CQ26" s="152">
        <f t="shared" si="51"/>
        <v>0</v>
      </c>
      <c r="CR26" s="152">
        <f t="shared" si="51"/>
        <v>6</v>
      </c>
      <c r="CS26" s="152">
        <f t="shared" si="51"/>
        <v>6</v>
      </c>
      <c r="CT26" s="152">
        <f t="shared" si="51"/>
        <v>3</v>
      </c>
      <c r="CU26" s="152">
        <f t="shared" si="51"/>
        <v>3</v>
      </c>
      <c r="CV26" s="152">
        <f t="shared" si="51"/>
        <v>6</v>
      </c>
      <c r="CW26" s="152">
        <f t="shared" si="51"/>
        <v>6</v>
      </c>
      <c r="CX26" s="152">
        <f t="shared" si="51"/>
        <v>3</v>
      </c>
      <c r="CY26" s="152">
        <f t="shared" si="51"/>
        <v>3</v>
      </c>
      <c r="CZ26" s="152">
        <f t="shared" si="51"/>
        <v>6</v>
      </c>
      <c r="DA26" s="152">
        <f t="shared" si="51"/>
        <v>6</v>
      </c>
      <c r="DB26" s="152">
        <f t="shared" si="51"/>
        <v>0</v>
      </c>
      <c r="DC26" s="152">
        <f t="shared" si="51"/>
        <v>0</v>
      </c>
      <c r="DD26" s="152">
        <f t="shared" si="51"/>
        <v>2</v>
      </c>
      <c r="DE26" s="152">
        <f t="shared" si="51"/>
        <v>2</v>
      </c>
      <c r="DF26" s="152">
        <f t="shared" si="51"/>
        <v>0</v>
      </c>
      <c r="DG26" s="152">
        <f t="shared" si="51"/>
        <v>0</v>
      </c>
      <c r="DH26" s="152">
        <f t="shared" si="51"/>
        <v>0</v>
      </c>
      <c r="DI26" s="152">
        <f t="shared" si="51"/>
        <v>0</v>
      </c>
    </row>
    <row r="27" spans="1:113" ht="15.75" customHeight="1">
      <c r="A27" s="32"/>
      <c r="B27" s="32"/>
      <c r="C27" s="33"/>
      <c r="D27" s="34"/>
      <c r="E27" s="32"/>
      <c r="F27" s="32"/>
      <c r="G27" s="32"/>
      <c r="H27" s="33"/>
      <c r="I27" s="33"/>
      <c r="J27" s="296">
        <f>MAX(J26:K26)</f>
        <v>0</v>
      </c>
      <c r="K27" s="296"/>
      <c r="L27" s="296">
        <f t="shared" ref="L27" si="52">MAX(L26:M26)</f>
        <v>0</v>
      </c>
      <c r="M27" s="296"/>
      <c r="N27" s="296">
        <f>MAX(N26:O26)</f>
        <v>4</v>
      </c>
      <c r="O27" s="296"/>
      <c r="P27" s="296">
        <f>MAX(P26:Q26)</f>
        <v>0</v>
      </c>
      <c r="Q27" s="296"/>
      <c r="R27" s="296">
        <f>MAX(R26:S26)</f>
        <v>3</v>
      </c>
      <c r="S27" s="296"/>
      <c r="T27" s="296">
        <f t="shared" ref="T27" si="53">MAX(T26:U26)</f>
        <v>0</v>
      </c>
      <c r="U27" s="296"/>
      <c r="V27" s="296">
        <f t="shared" ref="V27" si="54">MAX(V26:W26)</f>
        <v>3</v>
      </c>
      <c r="W27" s="296"/>
      <c r="X27" s="296">
        <f t="shared" ref="X27" si="55">MAX(X26:Y26)</f>
        <v>0</v>
      </c>
      <c r="Y27" s="296"/>
      <c r="Z27" s="296">
        <f t="shared" ref="Z27" si="56">MAX(Z26:AA26)</f>
        <v>5</v>
      </c>
      <c r="AA27" s="296"/>
      <c r="AB27" s="296">
        <f t="shared" ref="AB27" si="57">MAX(AB26:AC26)</f>
        <v>0</v>
      </c>
      <c r="AC27" s="296"/>
      <c r="AD27" s="296">
        <f t="shared" ref="AD27" si="58">MAX(AD26:AE26)</f>
        <v>0</v>
      </c>
      <c r="AE27" s="296"/>
      <c r="AF27" s="296">
        <f t="shared" ref="AF27" si="59">MAX(AF26:AG26)</f>
        <v>0</v>
      </c>
      <c r="AG27" s="296"/>
      <c r="AH27" s="296">
        <f t="shared" ref="AH27" si="60">MAX(AH26:AI26)</f>
        <v>4</v>
      </c>
      <c r="AI27" s="296"/>
      <c r="AJ27" s="296">
        <f t="shared" ref="AJ27" si="61">MAX(AJ26:AK26)</f>
        <v>1</v>
      </c>
      <c r="AK27" s="296"/>
      <c r="AL27" s="296">
        <f t="shared" ref="AL27" si="62">MAX(AL26:AM26)</f>
        <v>3</v>
      </c>
      <c r="AM27" s="296"/>
      <c r="AN27" s="296">
        <f t="shared" ref="AN27" si="63">MAX(AN26:AO26)</f>
        <v>0</v>
      </c>
      <c r="AO27" s="296"/>
      <c r="AP27" s="296">
        <f t="shared" ref="AP27" si="64">MAX(AP26:AQ26)</f>
        <v>6</v>
      </c>
      <c r="AQ27" s="296"/>
      <c r="AR27" s="296">
        <f t="shared" ref="AR27" si="65">MAX(AR26:AS26)</f>
        <v>8</v>
      </c>
      <c r="AS27" s="296"/>
      <c r="AT27" s="296">
        <f t="shared" ref="AT27" si="66">MAX(AT26:AU26)</f>
        <v>8</v>
      </c>
      <c r="AU27" s="296"/>
      <c r="AV27" s="296">
        <f t="shared" ref="AV27" si="67">MAX(AV26:AW26)</f>
        <v>11</v>
      </c>
      <c r="AW27" s="296"/>
      <c r="AX27" s="296">
        <f t="shared" ref="AX27" si="68">MAX(AX26:AY26)</f>
        <v>11</v>
      </c>
      <c r="AY27" s="296"/>
      <c r="AZ27" s="296">
        <f t="shared" ref="AZ27" si="69">MAX(AZ26:BA26)</f>
        <v>11</v>
      </c>
      <c r="BA27" s="296"/>
      <c r="BB27" s="296">
        <f t="shared" ref="BB27" si="70">MAX(BB26:BC26)</f>
        <v>11</v>
      </c>
      <c r="BC27" s="296"/>
      <c r="BD27" s="296">
        <f t="shared" ref="BD27" si="71">MAX(BD26:BE26)</f>
        <v>10</v>
      </c>
      <c r="BE27" s="296"/>
      <c r="BF27" s="296">
        <f t="shared" ref="BF27" si="72">MAX(BF26:BG26)</f>
        <v>11</v>
      </c>
      <c r="BG27" s="296"/>
      <c r="BH27" s="296">
        <f t="shared" ref="BH27" si="73">MAX(BH26:BI26)</f>
        <v>11</v>
      </c>
      <c r="BI27" s="296"/>
      <c r="BJ27" s="296">
        <f t="shared" ref="BJ27" si="74">MAX(BJ26:BK26)</f>
        <v>11</v>
      </c>
      <c r="BK27" s="296"/>
      <c r="BL27" s="296">
        <f t="shared" ref="BL27" si="75">MAX(BL26:BM26)</f>
        <v>10</v>
      </c>
      <c r="BM27" s="296"/>
      <c r="BN27" s="296">
        <f t="shared" ref="BN27" si="76">MAX(BN26:BO26)</f>
        <v>12</v>
      </c>
      <c r="BO27" s="296"/>
      <c r="BP27" s="296">
        <f t="shared" ref="BP27" si="77">MAX(BP26:BQ26)</f>
        <v>12</v>
      </c>
      <c r="BQ27" s="296"/>
      <c r="BR27" s="296">
        <f t="shared" ref="BR27" si="78">MAX(BR26:BS26)</f>
        <v>11</v>
      </c>
      <c r="BS27" s="296"/>
      <c r="BT27" s="296">
        <f t="shared" ref="BT27" si="79">MAX(BT26:BU26)</f>
        <v>11</v>
      </c>
      <c r="BU27" s="296"/>
      <c r="BV27" s="296">
        <f t="shared" ref="BV27" si="80">MAX(BV26:BW26)</f>
        <v>11</v>
      </c>
      <c r="BW27" s="296"/>
      <c r="BX27" s="296">
        <f t="shared" ref="BX27" si="81">MAX(BX26:BY26)</f>
        <v>11</v>
      </c>
      <c r="BY27" s="296"/>
      <c r="BZ27" s="296">
        <f t="shared" ref="BZ27" si="82">MAX(BZ26:CA26)</f>
        <v>10</v>
      </c>
      <c r="CA27" s="296"/>
      <c r="CB27" s="296">
        <f t="shared" ref="CB27" si="83">MAX(CB26:CC26)</f>
        <v>8</v>
      </c>
      <c r="CC27" s="296"/>
      <c r="CD27" s="296">
        <f t="shared" ref="CD27" si="84">MAX(CD26:CE26)</f>
        <v>8</v>
      </c>
      <c r="CE27" s="296"/>
      <c r="CF27" s="296">
        <f t="shared" ref="CF27" si="85">MAX(CF26:CG26)</f>
        <v>7</v>
      </c>
      <c r="CG27" s="296"/>
      <c r="CH27" s="296">
        <f t="shared" ref="CH27" si="86">MAX(CH26:CI26)</f>
        <v>6</v>
      </c>
      <c r="CI27" s="296"/>
      <c r="CJ27" s="296">
        <f t="shared" ref="CJ27" si="87">MAX(CJ26:CK26)</f>
        <v>6</v>
      </c>
      <c r="CK27" s="296"/>
      <c r="CL27" s="296">
        <f t="shared" ref="CL27" si="88">MAX(CL26:CM26)</f>
        <v>0</v>
      </c>
      <c r="CM27" s="296"/>
      <c r="CN27" s="296">
        <f t="shared" ref="CN27" si="89">MAX(CN26:CO26)</f>
        <v>3</v>
      </c>
      <c r="CO27" s="296"/>
      <c r="CP27" s="296">
        <f t="shared" ref="CP27" si="90">MAX(CP26:CQ26)</f>
        <v>0</v>
      </c>
      <c r="CQ27" s="296"/>
      <c r="CR27" s="296">
        <f t="shared" ref="CR27" si="91">MAX(CR26:CS26)</f>
        <v>6</v>
      </c>
      <c r="CS27" s="296"/>
      <c r="CT27" s="296">
        <f t="shared" ref="CT27" si="92">MAX(CT26:CU26)</f>
        <v>3</v>
      </c>
      <c r="CU27" s="296"/>
      <c r="CV27" s="296">
        <f t="shared" ref="CV27" si="93">MAX(CV26:CW26)</f>
        <v>6</v>
      </c>
      <c r="CW27" s="296"/>
      <c r="CX27" s="296">
        <f t="shared" ref="CX27" si="94">MAX(CX26:CY26)</f>
        <v>3</v>
      </c>
      <c r="CY27" s="296"/>
      <c r="CZ27" s="296">
        <f t="shared" ref="CZ27" si="95">MAX(CZ26:DA26)</f>
        <v>6</v>
      </c>
      <c r="DA27" s="296"/>
      <c r="DB27" s="296">
        <f t="shared" ref="DB27" si="96">MAX(DB26:DC26)</f>
        <v>0</v>
      </c>
      <c r="DC27" s="296"/>
      <c r="DD27" s="296">
        <f t="shared" ref="DD27" si="97">MAX(DD26:DE26)</f>
        <v>2</v>
      </c>
      <c r="DE27" s="296"/>
      <c r="DF27" s="296">
        <f t="shared" ref="DF27" si="98">MAX(DF26:DG26)</f>
        <v>0</v>
      </c>
      <c r="DG27" s="296"/>
      <c r="DH27" s="296">
        <f t="shared" ref="DH27" si="99">MAX(DH26:DI26)</f>
        <v>0</v>
      </c>
      <c r="DI27" s="296"/>
    </row>
    <row r="28" spans="1:113" ht="15.75" customHeight="1">
      <c r="A28" s="32"/>
      <c r="B28" s="32"/>
      <c r="C28" s="33"/>
      <c r="D28" s="34"/>
      <c r="E28" s="32"/>
      <c r="F28" s="32"/>
      <c r="G28" s="32"/>
      <c r="H28" s="33"/>
      <c r="I28" s="33"/>
      <c r="J28" s="33"/>
      <c r="K28" s="14"/>
      <c r="L28" s="33"/>
      <c r="M28" s="33"/>
      <c r="N28" s="33"/>
      <c r="O28" s="33"/>
      <c r="P28" s="33"/>
      <c r="Q28" s="33"/>
      <c r="R28" s="33"/>
      <c r="S28" s="33"/>
      <c r="T28" s="33"/>
      <c r="U28" s="33"/>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row>
    <row r="29" spans="1:113" ht="15.75" customHeight="1">
      <c r="A29" s="32"/>
      <c r="B29" s="32"/>
      <c r="C29" s="33"/>
      <c r="D29" s="34"/>
      <c r="E29" s="32"/>
      <c r="F29" s="32"/>
      <c r="G29" s="32"/>
      <c r="H29" s="33"/>
      <c r="I29" s="33"/>
      <c r="J29" s="33"/>
      <c r="K29" s="14"/>
      <c r="L29" s="33"/>
      <c r="M29" s="33"/>
      <c r="N29" s="33"/>
      <c r="O29" s="33"/>
      <c r="P29" s="33"/>
      <c r="Q29" s="33"/>
      <c r="R29" s="33"/>
      <c r="S29" s="33"/>
      <c r="T29" s="33"/>
      <c r="U29" s="33"/>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row>
    <row r="30" spans="1:113" ht="15.75" customHeight="1">
      <c r="A30" s="32"/>
      <c r="B30" s="32"/>
      <c r="C30" s="33"/>
      <c r="D30" s="34"/>
      <c r="E30" s="32"/>
      <c r="F30" s="32"/>
      <c r="G30" s="32"/>
      <c r="H30" s="33"/>
      <c r="I30" s="33"/>
      <c r="J30" s="59" t="s">
        <v>674</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row>
    <row r="31" spans="1:113" ht="15.75" customHeight="1">
      <c r="A31" s="32"/>
      <c r="B31" s="32"/>
      <c r="C31" s="33"/>
      <c r="D31" s="34"/>
      <c r="E31" s="32"/>
      <c r="F31" s="32"/>
      <c r="G31" s="32"/>
      <c r="H31" s="33"/>
      <c r="I31" s="33"/>
      <c r="J31" s="280" t="s">
        <v>675</v>
      </c>
      <c r="K31" s="280"/>
      <c r="L31" s="280"/>
      <c r="M31" s="280"/>
      <c r="N31" s="60">
        <v>1</v>
      </c>
      <c r="O31" s="60">
        <v>2</v>
      </c>
      <c r="P31" s="60">
        <v>3</v>
      </c>
      <c r="Q31" s="60">
        <v>4</v>
      </c>
      <c r="R31" s="60">
        <v>5</v>
      </c>
      <c r="S31" s="60">
        <v>6</v>
      </c>
      <c r="T31" s="60">
        <v>7</v>
      </c>
      <c r="U31" s="60">
        <v>8</v>
      </c>
      <c r="V31" s="60">
        <v>9</v>
      </c>
      <c r="W31" s="60">
        <v>10</v>
      </c>
      <c r="X31" s="60">
        <v>11</v>
      </c>
      <c r="Y31" s="60">
        <v>12</v>
      </c>
      <c r="Z31" s="60">
        <v>13</v>
      </c>
      <c r="AA31" s="60">
        <v>14</v>
      </c>
      <c r="AB31" s="60">
        <v>15</v>
      </c>
      <c r="AC31" s="60">
        <v>16</v>
      </c>
      <c r="AD31" s="60">
        <v>17</v>
      </c>
      <c r="AE31" s="60">
        <v>18</v>
      </c>
      <c r="AF31" s="60">
        <v>19</v>
      </c>
      <c r="AG31" s="60">
        <v>20</v>
      </c>
      <c r="AH31" s="60">
        <v>21</v>
      </c>
      <c r="AI31" s="60">
        <v>22</v>
      </c>
      <c r="AJ31" s="60">
        <v>23</v>
      </c>
      <c r="AK31" s="60">
        <v>24</v>
      </c>
      <c r="AL31" s="60">
        <v>25</v>
      </c>
      <c r="AM31" s="60">
        <v>26</v>
      </c>
      <c r="AN31" s="60">
        <v>27</v>
      </c>
      <c r="AO31" s="60">
        <v>28</v>
      </c>
      <c r="AP31" s="60">
        <v>29</v>
      </c>
      <c r="AQ31" s="60">
        <v>30</v>
      </c>
      <c r="AR31" s="60">
        <v>31</v>
      </c>
      <c r="AS31" s="60">
        <v>32</v>
      </c>
      <c r="AT31" s="60">
        <v>33</v>
      </c>
      <c r="AU31" s="60">
        <v>34</v>
      </c>
      <c r="AV31" s="60">
        <v>35</v>
      </c>
      <c r="AW31" s="60">
        <v>36</v>
      </c>
      <c r="AX31" s="60">
        <v>37</v>
      </c>
      <c r="AY31" s="60">
        <v>38</v>
      </c>
      <c r="AZ31" s="60">
        <v>39</v>
      </c>
      <c r="BA31" s="60">
        <v>40</v>
      </c>
      <c r="BB31" s="60">
        <v>41</v>
      </c>
      <c r="BC31" s="60">
        <v>42</v>
      </c>
      <c r="BD31" s="60">
        <v>43</v>
      </c>
      <c r="BE31" s="60">
        <v>44</v>
      </c>
      <c r="BF31" s="60">
        <v>45</v>
      </c>
      <c r="BG31" s="60">
        <v>46</v>
      </c>
      <c r="BH31" s="60">
        <v>47</v>
      </c>
      <c r="BI31" s="60">
        <v>48</v>
      </c>
      <c r="BJ31" s="60">
        <v>49</v>
      </c>
      <c r="BK31" s="60">
        <v>50</v>
      </c>
      <c r="BL31" s="60">
        <v>51</v>
      </c>
      <c r="BM31" s="60">
        <v>52</v>
      </c>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row>
    <row r="32" spans="1:113" ht="15.75" customHeight="1">
      <c r="A32" s="32"/>
      <c r="B32" s="32"/>
      <c r="C32" s="33"/>
      <c r="D32" s="34"/>
      <c r="E32" s="32"/>
      <c r="F32" s="32"/>
      <c r="G32" s="32"/>
      <c r="H32" s="33"/>
      <c r="I32" s="33"/>
      <c r="J32" s="280" t="s">
        <v>676</v>
      </c>
      <c r="K32" s="280"/>
      <c r="L32" s="280"/>
      <c r="M32" s="280"/>
      <c r="N32" s="60">
        <f>J23</f>
        <v>0</v>
      </c>
      <c r="O32" s="60">
        <f>L23</f>
        <v>0</v>
      </c>
      <c r="P32" s="60">
        <f>N23</f>
        <v>825</v>
      </c>
      <c r="Q32" s="60">
        <f>P23</f>
        <v>0</v>
      </c>
      <c r="R32" s="60">
        <f>R23</f>
        <v>147</v>
      </c>
      <c r="S32" s="60">
        <f>T23</f>
        <v>0</v>
      </c>
      <c r="T32" s="60">
        <f>V23</f>
        <v>488</v>
      </c>
      <c r="U32" s="60">
        <f>X23</f>
        <v>0</v>
      </c>
      <c r="V32" s="60">
        <f>Z23</f>
        <v>350</v>
      </c>
      <c r="W32" s="60">
        <f>AB23</f>
        <v>0</v>
      </c>
      <c r="X32" s="60">
        <f>AD23</f>
        <v>0</v>
      </c>
      <c r="Y32" s="60">
        <f>AF23</f>
        <v>0</v>
      </c>
      <c r="Z32" s="60">
        <f>AH23</f>
        <v>51</v>
      </c>
      <c r="AA32" s="60">
        <f>AJ23</f>
        <v>10</v>
      </c>
      <c r="AB32" s="60">
        <f>AL23</f>
        <v>150</v>
      </c>
      <c r="AC32" s="60">
        <f>AN23</f>
        <v>0</v>
      </c>
      <c r="AD32" s="60">
        <f>AP23</f>
        <v>54</v>
      </c>
      <c r="AE32" s="60">
        <f>AR23</f>
        <v>134</v>
      </c>
      <c r="AF32" s="60">
        <f>AT23</f>
        <v>203</v>
      </c>
      <c r="AG32" s="60">
        <f>AV23</f>
        <v>289</v>
      </c>
      <c r="AH32" s="60">
        <f>AX23</f>
        <v>112</v>
      </c>
      <c r="AI32" s="60">
        <f>AZ23</f>
        <v>84</v>
      </c>
      <c r="AJ32" s="60">
        <f>BB23</f>
        <v>48</v>
      </c>
      <c r="AK32" s="60">
        <f>BD23</f>
        <v>72</v>
      </c>
      <c r="AL32" s="60">
        <f>BF23</f>
        <v>119</v>
      </c>
      <c r="AM32" s="60">
        <f>BH23</f>
        <v>250</v>
      </c>
      <c r="AN32" s="60">
        <f>BJ23</f>
        <v>311</v>
      </c>
      <c r="AO32" s="60">
        <f>BL23</f>
        <v>346</v>
      </c>
      <c r="AP32" s="60">
        <f>BN23</f>
        <v>1040</v>
      </c>
      <c r="AQ32" s="60">
        <f>BP23</f>
        <v>925</v>
      </c>
      <c r="AR32" s="60">
        <f>BR23</f>
        <v>243</v>
      </c>
      <c r="AS32" s="60">
        <f>BT23</f>
        <v>328</v>
      </c>
      <c r="AT32" s="60">
        <f>BV23</f>
        <v>142</v>
      </c>
      <c r="AU32" s="60">
        <f>BX23</f>
        <v>473</v>
      </c>
      <c r="AV32" s="60">
        <f>BZ23</f>
        <v>781</v>
      </c>
      <c r="AW32" s="60">
        <f>CB23</f>
        <v>1257</v>
      </c>
      <c r="AX32" s="60">
        <f>CD23</f>
        <v>2377</v>
      </c>
      <c r="AY32" s="60">
        <f>CF23</f>
        <v>2694</v>
      </c>
      <c r="AZ32" s="60">
        <f>CH23</f>
        <v>2495</v>
      </c>
      <c r="BA32" s="60">
        <f>CJ23</f>
        <v>1136</v>
      </c>
      <c r="BB32" s="60">
        <f>CL23</f>
        <v>0</v>
      </c>
      <c r="BC32" s="60">
        <f>CN23</f>
        <v>728</v>
      </c>
      <c r="BD32" s="60">
        <f>CP23</f>
        <v>0</v>
      </c>
      <c r="BE32" s="60">
        <f>CR23</f>
        <v>5889</v>
      </c>
      <c r="BF32" s="60">
        <f>CT23</f>
        <v>5029</v>
      </c>
      <c r="BG32" s="60">
        <f>CV23</f>
        <v>13424</v>
      </c>
      <c r="BH32" s="60">
        <f>CX23</f>
        <v>13787</v>
      </c>
      <c r="BI32" s="60">
        <f>CZ23</f>
        <v>592</v>
      </c>
      <c r="BJ32" s="60">
        <f>DB23</f>
        <v>0</v>
      </c>
      <c r="BK32" s="60">
        <f>DD23</f>
        <v>11</v>
      </c>
      <c r="BL32" s="60">
        <f>DF23</f>
        <v>0</v>
      </c>
      <c r="BM32" s="60">
        <f>DH23</f>
        <v>0</v>
      </c>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row>
    <row r="33" spans="1:113" ht="15.75" customHeight="1">
      <c r="A33" s="32"/>
      <c r="B33" s="32"/>
      <c r="C33" s="33"/>
      <c r="D33" s="34"/>
      <c r="E33" s="32"/>
      <c r="F33" s="32"/>
      <c r="G33" s="32"/>
      <c r="H33" s="33"/>
      <c r="I33" s="33"/>
      <c r="J33" s="280" t="s">
        <v>1110</v>
      </c>
      <c r="K33" s="280"/>
      <c r="L33" s="280"/>
      <c r="M33" s="280"/>
      <c r="N33" s="60">
        <f>J27</f>
        <v>0</v>
      </c>
      <c r="O33" s="60">
        <f>L27</f>
        <v>0</v>
      </c>
      <c r="P33" s="60">
        <f>N27</f>
        <v>4</v>
      </c>
      <c r="Q33" s="60">
        <f>P27</f>
        <v>0</v>
      </c>
      <c r="R33" s="60">
        <f>R27</f>
        <v>3</v>
      </c>
      <c r="S33" s="60">
        <f>T27</f>
        <v>0</v>
      </c>
      <c r="T33" s="60">
        <f>V27</f>
        <v>3</v>
      </c>
      <c r="U33" s="60">
        <f>X27</f>
        <v>0</v>
      </c>
      <c r="V33" s="60">
        <f>Z27</f>
        <v>5</v>
      </c>
      <c r="W33" s="60">
        <f>AB27</f>
        <v>0</v>
      </c>
      <c r="X33" s="60">
        <f>AD27</f>
        <v>0</v>
      </c>
      <c r="Y33" s="60">
        <f>AF27</f>
        <v>0</v>
      </c>
      <c r="Z33" s="60">
        <f>AH27</f>
        <v>4</v>
      </c>
      <c r="AA33" s="60">
        <f>AJ27</f>
        <v>1</v>
      </c>
      <c r="AB33" s="60">
        <f>AL27</f>
        <v>3</v>
      </c>
      <c r="AC33" s="60">
        <f>AN27</f>
        <v>0</v>
      </c>
      <c r="AD33" s="60">
        <f>AP27</f>
        <v>6</v>
      </c>
      <c r="AE33" s="60">
        <f>AR27</f>
        <v>8</v>
      </c>
      <c r="AF33" s="60">
        <f>AT27</f>
        <v>8</v>
      </c>
      <c r="AG33" s="60">
        <f>AV27</f>
        <v>11</v>
      </c>
      <c r="AH33" s="60">
        <f>AX27</f>
        <v>11</v>
      </c>
      <c r="AI33" s="60">
        <f>AZ27</f>
        <v>11</v>
      </c>
      <c r="AJ33" s="60">
        <f>BB27</f>
        <v>11</v>
      </c>
      <c r="AK33" s="60">
        <f>BD27</f>
        <v>10</v>
      </c>
      <c r="AL33" s="60">
        <f>BF27</f>
        <v>11</v>
      </c>
      <c r="AM33" s="60">
        <f>BH27</f>
        <v>11</v>
      </c>
      <c r="AN33" s="60">
        <f>BJ27</f>
        <v>11</v>
      </c>
      <c r="AO33" s="60">
        <f>BL27</f>
        <v>10</v>
      </c>
      <c r="AP33" s="60">
        <f>BN27</f>
        <v>12</v>
      </c>
      <c r="AQ33" s="60">
        <f>BP27</f>
        <v>12</v>
      </c>
      <c r="AR33" s="60">
        <f>BR27</f>
        <v>11</v>
      </c>
      <c r="AS33" s="60">
        <f>BT27</f>
        <v>11</v>
      </c>
      <c r="AT33" s="60">
        <f>BV27</f>
        <v>11</v>
      </c>
      <c r="AU33" s="60">
        <f>BX27</f>
        <v>11</v>
      </c>
      <c r="AV33" s="60">
        <f>BZ27</f>
        <v>10</v>
      </c>
      <c r="AW33" s="60">
        <f>CB27</f>
        <v>8</v>
      </c>
      <c r="AX33" s="60">
        <f>CD27</f>
        <v>8</v>
      </c>
      <c r="AY33" s="60">
        <f>CF27</f>
        <v>7</v>
      </c>
      <c r="AZ33" s="60">
        <f>CH27</f>
        <v>6</v>
      </c>
      <c r="BA33" s="60">
        <f>CJ27</f>
        <v>6</v>
      </c>
      <c r="BB33" s="60">
        <f>CL27</f>
        <v>0</v>
      </c>
      <c r="BC33" s="60">
        <f>CN27</f>
        <v>3</v>
      </c>
      <c r="BD33" s="60">
        <f>CP27</f>
        <v>0</v>
      </c>
      <c r="BE33" s="60">
        <f>CR27</f>
        <v>6</v>
      </c>
      <c r="BF33" s="60">
        <f>CT27</f>
        <v>3</v>
      </c>
      <c r="BG33" s="60">
        <f>CV27</f>
        <v>6</v>
      </c>
      <c r="BH33" s="60">
        <f>CX27</f>
        <v>3</v>
      </c>
      <c r="BI33" s="60">
        <f>CZ27</f>
        <v>6</v>
      </c>
      <c r="BJ33" s="60">
        <f>DB27</f>
        <v>0</v>
      </c>
      <c r="BK33" s="60">
        <f>DD27</f>
        <v>2</v>
      </c>
      <c r="BL33" s="60">
        <f>DF27</f>
        <v>0</v>
      </c>
      <c r="BM33" s="60">
        <f>DH27</f>
        <v>0</v>
      </c>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row>
    <row r="34" spans="1:113" ht="15.75" customHeight="1">
      <c r="A34" s="32"/>
      <c r="B34" s="32"/>
      <c r="C34" s="33"/>
      <c r="D34" s="34"/>
      <c r="E34" s="32"/>
      <c r="F34" s="32"/>
      <c r="G34" s="32"/>
      <c r="H34" s="33"/>
      <c r="I34" s="33"/>
      <c r="J34" s="33"/>
      <c r="K34" s="14"/>
      <c r="L34" s="33"/>
      <c r="M34" s="33"/>
      <c r="N34" s="33"/>
      <c r="O34" s="33"/>
      <c r="P34" s="33"/>
      <c r="Q34" s="33"/>
      <c r="R34" s="33"/>
      <c r="S34" s="33"/>
      <c r="T34" s="33"/>
      <c r="U34" s="33"/>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row>
    <row r="35" spans="1:113" ht="15.75" customHeight="1">
      <c r="A35" s="32"/>
      <c r="B35" s="32"/>
      <c r="C35" s="33"/>
      <c r="D35" s="34"/>
      <c r="E35" s="32"/>
      <c r="F35" s="32"/>
      <c r="G35" s="32"/>
      <c r="H35" s="33"/>
      <c r="I35" s="33"/>
      <c r="J35" s="33"/>
      <c r="K35" s="14"/>
      <c r="L35" s="33"/>
      <c r="M35" s="33"/>
      <c r="N35" s="33"/>
      <c r="O35" s="33"/>
      <c r="P35" s="33"/>
      <c r="Q35" s="33"/>
      <c r="R35" s="33"/>
      <c r="S35" s="33"/>
      <c r="T35" s="33"/>
      <c r="U35" s="33"/>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row>
    <row r="36" spans="1:113" ht="15.75" customHeight="1">
      <c r="A36" s="32"/>
      <c r="B36" s="32"/>
      <c r="C36" s="33"/>
      <c r="D36" s="34"/>
      <c r="E36" s="32"/>
      <c r="F36" s="32"/>
      <c r="G36" s="32"/>
      <c r="H36" s="33"/>
      <c r="I36" s="33"/>
      <c r="J36" s="33"/>
      <c r="K36" s="14"/>
      <c r="L36" s="33"/>
      <c r="M36" s="33"/>
      <c r="N36" s="33"/>
      <c r="O36" s="33"/>
      <c r="P36" s="33"/>
      <c r="Q36" s="33"/>
      <c r="R36" s="33"/>
      <c r="S36" s="33"/>
      <c r="T36" s="33"/>
      <c r="U36" s="33"/>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row>
    <row r="37" spans="1:113" ht="15.75" customHeight="1">
      <c r="A37" s="32"/>
      <c r="B37" s="32"/>
      <c r="C37" s="33"/>
      <c r="D37" s="34"/>
      <c r="E37" s="32"/>
      <c r="F37" s="32"/>
      <c r="G37" s="32"/>
      <c r="H37" s="33"/>
      <c r="I37" s="33"/>
      <c r="J37" s="33"/>
      <c r="K37" s="14"/>
      <c r="L37" s="33"/>
      <c r="M37" s="33"/>
      <c r="N37" s="33"/>
      <c r="O37" s="33"/>
      <c r="P37" s="33"/>
      <c r="Q37" s="33"/>
      <c r="R37" s="33"/>
      <c r="S37" s="33"/>
      <c r="T37" s="33"/>
      <c r="U37" s="33"/>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row>
    <row r="38" spans="1:113" ht="15.75" customHeight="1">
      <c r="A38" s="32"/>
      <c r="B38" s="32"/>
      <c r="C38" s="33"/>
      <c r="D38" s="34"/>
      <c r="E38" s="32"/>
      <c r="F38" s="32"/>
      <c r="G38" s="32"/>
      <c r="H38" s="33"/>
      <c r="I38" s="33"/>
      <c r="J38" s="33"/>
      <c r="K38" s="14"/>
      <c r="L38" s="33"/>
      <c r="M38" s="33"/>
      <c r="N38" s="33"/>
      <c r="O38" s="33"/>
      <c r="P38" s="33"/>
      <c r="Q38" s="33"/>
      <c r="R38" s="33"/>
      <c r="S38" s="33"/>
      <c r="T38" s="33"/>
      <c r="U38" s="33"/>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row>
    <row r="39" spans="1:113" ht="15.75" customHeight="1">
      <c r="A39" s="32"/>
      <c r="B39" s="32"/>
      <c r="C39" s="33"/>
      <c r="D39" s="34"/>
      <c r="E39" s="32"/>
      <c r="F39" s="32"/>
      <c r="G39" s="32"/>
      <c r="H39" s="33"/>
      <c r="I39" s="33"/>
      <c r="J39" s="33"/>
      <c r="K39" s="14"/>
      <c r="L39" s="33"/>
      <c r="M39" s="33"/>
      <c r="N39" s="33"/>
      <c r="O39" s="33"/>
      <c r="P39" s="33"/>
      <c r="Q39" s="33"/>
      <c r="R39" s="33"/>
      <c r="S39" s="33"/>
      <c r="T39" s="33"/>
      <c r="U39" s="33"/>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row>
    <row r="40" spans="1:113" ht="15.75" customHeight="1">
      <c r="A40" s="32"/>
      <c r="B40" s="32"/>
      <c r="C40" s="33"/>
      <c r="D40" s="34"/>
      <c r="E40" s="32"/>
      <c r="F40" s="32"/>
      <c r="G40" s="32"/>
      <c r="H40" s="33"/>
      <c r="I40" s="33"/>
      <c r="J40" s="33"/>
      <c r="K40" s="14"/>
      <c r="L40" s="33"/>
      <c r="M40" s="33"/>
      <c r="N40" s="33"/>
      <c r="O40" s="33"/>
      <c r="P40" s="33"/>
      <c r="Q40" s="33"/>
      <c r="R40" s="33"/>
      <c r="S40" s="33"/>
      <c r="T40" s="33"/>
      <c r="U40" s="33"/>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ht="15.75" customHeight="1">
      <c r="A41" s="32"/>
      <c r="B41" s="32"/>
      <c r="C41" s="33"/>
      <c r="D41" s="34"/>
      <c r="E41" s="32"/>
      <c r="F41" s="32"/>
      <c r="G41" s="32"/>
      <c r="H41" s="33"/>
      <c r="I41" s="33"/>
      <c r="J41" s="33"/>
      <c r="K41" s="14"/>
      <c r="L41" s="33"/>
      <c r="M41" s="33"/>
      <c r="N41" s="33"/>
      <c r="O41" s="33"/>
      <c r="P41" s="33"/>
      <c r="Q41" s="33"/>
      <c r="R41" s="33"/>
      <c r="S41" s="33"/>
      <c r="T41" s="33"/>
      <c r="U41" s="33"/>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ht="15.75" customHeight="1">
      <c r="A42" s="32"/>
      <c r="B42" s="32"/>
      <c r="C42" s="33"/>
      <c r="D42" s="34"/>
      <c r="E42" s="32"/>
      <c r="F42" s="32"/>
      <c r="G42" s="32"/>
      <c r="H42" s="33"/>
      <c r="I42" s="33"/>
      <c r="J42" s="33"/>
      <c r="K42" s="14"/>
      <c r="L42" s="33"/>
      <c r="M42" s="33"/>
      <c r="N42" s="33"/>
      <c r="O42" s="33"/>
      <c r="P42" s="33"/>
      <c r="Q42" s="33"/>
      <c r="R42" s="33"/>
      <c r="S42" s="33"/>
      <c r="T42" s="33"/>
      <c r="U42" s="33"/>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ht="15.75" customHeight="1">
      <c r="A43" s="35"/>
      <c r="B43" s="35"/>
      <c r="C43" s="35"/>
      <c r="D43" s="36"/>
      <c r="E43" s="35"/>
      <c r="F43" s="35"/>
      <c r="G43" s="35"/>
      <c r="H43" s="35"/>
      <c r="I43" s="35"/>
      <c r="J43" s="35"/>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ht="12.75">
      <c r="A44" s="35"/>
      <c r="B44" s="35"/>
      <c r="C44" s="35"/>
      <c r="D44" s="36"/>
      <c r="E44" s="35"/>
      <c r="F44" s="35"/>
      <c r="G44" s="35"/>
      <c r="H44" s="35"/>
      <c r="I44" s="35"/>
      <c r="J44" s="35"/>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ht="12.75">
      <c r="A45" s="35"/>
      <c r="B45" s="35"/>
      <c r="C45" s="35"/>
      <c r="D45" s="36"/>
      <c r="E45" s="35"/>
      <c r="F45" s="35"/>
      <c r="G45" s="35"/>
      <c r="H45" s="35"/>
      <c r="I45" s="35"/>
      <c r="J45" s="35"/>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row>
    <row r="46" spans="1:113" ht="12.75">
      <c r="A46" s="35"/>
      <c r="B46" s="35"/>
      <c r="C46" s="35"/>
      <c r="D46" s="36"/>
      <c r="E46" s="35"/>
      <c r="F46" s="35"/>
      <c r="G46" s="35"/>
      <c r="H46" s="35"/>
      <c r="I46" s="35"/>
      <c r="J46" s="35"/>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row>
    <row r="47" spans="1:113" ht="12.75">
      <c r="A47" s="35"/>
      <c r="B47" s="35"/>
      <c r="C47" s="35"/>
      <c r="D47" s="36"/>
      <c r="E47" s="35"/>
      <c r="F47" s="35"/>
      <c r="G47" s="35"/>
      <c r="H47" s="35"/>
      <c r="I47" s="35"/>
      <c r="J47" s="35"/>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row>
    <row r="48" spans="1:113" ht="12.75">
      <c r="A48" s="35"/>
      <c r="B48" s="35"/>
      <c r="C48" s="35"/>
      <c r="D48" s="36"/>
      <c r="E48" s="35"/>
      <c r="F48" s="35"/>
      <c r="G48" s="35"/>
      <c r="H48" s="35"/>
      <c r="I48" s="35"/>
      <c r="J48" s="35"/>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row>
    <row r="49" spans="1:113" ht="12.75">
      <c r="A49" s="35"/>
      <c r="B49" s="35"/>
      <c r="C49" s="35"/>
      <c r="D49" s="36"/>
      <c r="E49" s="35"/>
      <c r="F49" s="35"/>
      <c r="G49" s="35"/>
      <c r="H49" s="35"/>
      <c r="I49" s="35"/>
      <c r="J49" s="35"/>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row>
    <row r="50" spans="1:113" ht="12.7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row>
    <row r="51" spans="1:113" ht="12.7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row>
    <row r="52" spans="1:113" ht="12.7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row>
    <row r="53" spans="1:113" ht="12.7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row>
    <row r="54" spans="1:113" ht="12.7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row>
    <row r="55" spans="1:113" ht="12.7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row>
    <row r="56" spans="1:113" ht="12.7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row>
    <row r="57" spans="1:113" ht="12.7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row>
    <row r="58" spans="1:113" ht="12.7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row>
    <row r="59" spans="1:113" ht="12.7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row>
    <row r="60" spans="1:113" ht="12.7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row>
    <row r="61" spans="1:113" ht="12.7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row>
    <row r="62" spans="1:113" ht="12.7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row>
    <row r="63" spans="1:113" ht="12.7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row>
    <row r="64" spans="1:113" ht="12.7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row>
    <row r="65" spans="1:113" ht="12.7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row>
    <row r="66" spans="1:113" ht="12.7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row>
    <row r="67" spans="1:113" ht="12.7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row>
    <row r="68" spans="1:113" ht="12.7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row>
    <row r="69" spans="1:113" ht="12.7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row>
    <row r="70" spans="1:113" ht="12.7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row>
    <row r="71" spans="1:113" ht="12.7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row>
    <row r="72" spans="1:113" ht="12.7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row>
    <row r="73" spans="1:113" ht="12.7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row>
    <row r="74" spans="1:113" ht="12.7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row>
    <row r="75" spans="1:113" ht="12.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row>
    <row r="76" spans="1:113" ht="12.7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row>
    <row r="77" spans="1:113" ht="12.7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row>
    <row r="78" spans="1:113" ht="12.7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row>
    <row r="79" spans="1:113" ht="12.7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row>
    <row r="80" spans="1:113" ht="12.7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row>
    <row r="81" spans="1:113" ht="12.7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row>
    <row r="82" spans="1:113" ht="12.7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row>
    <row r="83" spans="1:113"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row>
    <row r="84" spans="1:113" ht="12.7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row>
    <row r="85" spans="1:113" ht="12.7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row>
    <row r="86" spans="1:113" ht="12.7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row>
    <row r="87" spans="1:113"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row>
    <row r="88" spans="1:113" ht="12.7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row>
    <row r="89" spans="1:113" ht="12.7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row>
    <row r="90" spans="1:113" ht="12.7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row>
    <row r="91" spans="1:113" ht="12.7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row>
    <row r="92" spans="1:113" ht="12.7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row>
    <row r="93" spans="1:113"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row>
    <row r="94" spans="1:113" ht="12.7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row>
    <row r="95" spans="1:113" ht="12.7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row>
    <row r="96" spans="1:113" ht="12.7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row>
    <row r="97" spans="1:113" ht="12.7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row>
    <row r="98" spans="1:113" ht="12.7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row>
    <row r="99" spans="1:113" ht="12.7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row>
    <row r="100" spans="1:113" ht="12.7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row>
    <row r="101" spans="1:113" ht="12.7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row>
    <row r="102" spans="1:113" ht="12.7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row>
    <row r="103" spans="1:113" ht="12.7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row>
    <row r="104" spans="1:113" ht="12.7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row>
    <row r="105" spans="1:113"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row>
    <row r="106" spans="1:113" ht="12.7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row>
    <row r="107" spans="1:113" ht="12.7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row>
    <row r="108" spans="1:113" ht="12.7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row>
  </sheetData>
  <mergeCells count="161">
    <mergeCell ref="CV23:CW23"/>
    <mergeCell ref="CX23:CY23"/>
    <mergeCell ref="CZ23:DA23"/>
    <mergeCell ref="DB23:DC23"/>
    <mergeCell ref="DD23:DE23"/>
    <mergeCell ref="DF23:DG23"/>
    <mergeCell ref="DH23:DI23"/>
    <mergeCell ref="CD23:CE23"/>
    <mergeCell ref="CF23:CG23"/>
    <mergeCell ref="CH23:CI23"/>
    <mergeCell ref="CJ23:CK23"/>
    <mergeCell ref="CL23:CM23"/>
    <mergeCell ref="CN23:CO23"/>
    <mergeCell ref="CP23:CQ23"/>
    <mergeCell ref="CR23:CS23"/>
    <mergeCell ref="CT23:CU23"/>
    <mergeCell ref="BL23:BM23"/>
    <mergeCell ref="BN23:BO23"/>
    <mergeCell ref="BP23:BQ23"/>
    <mergeCell ref="BR23:BS23"/>
    <mergeCell ref="BT23:BU23"/>
    <mergeCell ref="BV23:BW23"/>
    <mergeCell ref="BX23:BY23"/>
    <mergeCell ref="BZ23:CA23"/>
    <mergeCell ref="CB23:CC23"/>
    <mergeCell ref="AT23:AU23"/>
    <mergeCell ref="AV23:AW23"/>
    <mergeCell ref="AX23:AY23"/>
    <mergeCell ref="AZ23:BA23"/>
    <mergeCell ref="BB23:BC23"/>
    <mergeCell ref="BD23:BE23"/>
    <mergeCell ref="BF23:BG23"/>
    <mergeCell ref="BH23:BI23"/>
    <mergeCell ref="BJ23:BK23"/>
    <mergeCell ref="J31:M31"/>
    <mergeCell ref="J32:M32"/>
    <mergeCell ref="J33:M33"/>
    <mergeCell ref="BL3:BM3"/>
    <mergeCell ref="BJ3:BK3"/>
    <mergeCell ref="DF3:DG3"/>
    <mergeCell ref="DD3:DE3"/>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BN3:BO3"/>
    <mergeCell ref="BP3:BQ3"/>
    <mergeCell ref="J1:L1"/>
    <mergeCell ref="J2:L2"/>
    <mergeCell ref="J3:K3"/>
    <mergeCell ref="BH3:BI3"/>
    <mergeCell ref="T3:U3"/>
    <mergeCell ref="AX3:AY3"/>
    <mergeCell ref="BB3:BC3"/>
    <mergeCell ref="AZ3:BA3"/>
    <mergeCell ref="BD3:BE3"/>
    <mergeCell ref="BF3:BG3"/>
    <mergeCell ref="AJ3:AK3"/>
    <mergeCell ref="AL3:AM3"/>
    <mergeCell ref="AT3:AU3"/>
    <mergeCell ref="AV3:AW3"/>
    <mergeCell ref="X3:Y3"/>
    <mergeCell ref="AR3:AS3"/>
    <mergeCell ref="Z3:AA3"/>
    <mergeCell ref="AD3:AE3"/>
    <mergeCell ref="AB3:AC3"/>
    <mergeCell ref="AH3:AI3"/>
    <mergeCell ref="AP3:AQ3"/>
    <mergeCell ref="AF3:AG3"/>
    <mergeCell ref="J23:K23"/>
    <mergeCell ref="L23:M23"/>
    <mergeCell ref="N23:O23"/>
    <mergeCell ref="P23:Q23"/>
    <mergeCell ref="R23:S23"/>
    <mergeCell ref="V3:W3"/>
    <mergeCell ref="AN3:AO3"/>
    <mergeCell ref="P3:Q3"/>
    <mergeCell ref="R3:S3"/>
    <mergeCell ref="L3:M3"/>
    <mergeCell ref="N3:O3"/>
    <mergeCell ref="AN23:AO23"/>
    <mergeCell ref="AP23:AQ23"/>
    <mergeCell ref="AR23:AS23"/>
    <mergeCell ref="AD23:AE23"/>
    <mergeCell ref="AF23:AG23"/>
    <mergeCell ref="AH23:AI23"/>
    <mergeCell ref="AJ23:AK23"/>
    <mergeCell ref="AL23:AM23"/>
    <mergeCell ref="T23:U23"/>
    <mergeCell ref="V23:W23"/>
    <mergeCell ref="X23:Y23"/>
    <mergeCell ref="Z23:AA23"/>
    <mergeCell ref="AB23:AC23"/>
    <mergeCell ref="T27:U27"/>
    <mergeCell ref="V27:W27"/>
    <mergeCell ref="X27:Y27"/>
    <mergeCell ref="Z27:AA27"/>
    <mergeCell ref="AB27:AC27"/>
    <mergeCell ref="J27:K27"/>
    <mergeCell ref="L27:M27"/>
    <mergeCell ref="N27:O27"/>
    <mergeCell ref="P27:Q27"/>
    <mergeCell ref="R27:S27"/>
    <mergeCell ref="AN27:AO27"/>
    <mergeCell ref="AP27:AQ27"/>
    <mergeCell ref="AR27:AS27"/>
    <mergeCell ref="AT27:AU27"/>
    <mergeCell ref="AV27:AW27"/>
    <mergeCell ref="AD27:AE27"/>
    <mergeCell ref="AF27:AG27"/>
    <mergeCell ref="AH27:AI27"/>
    <mergeCell ref="AJ27:AK27"/>
    <mergeCell ref="AL27:AM27"/>
    <mergeCell ref="BH27:BI27"/>
    <mergeCell ref="BJ27:BK27"/>
    <mergeCell ref="BL27:BM27"/>
    <mergeCell ref="BN27:BO27"/>
    <mergeCell ref="BP27:BQ27"/>
    <mergeCell ref="AX27:AY27"/>
    <mergeCell ref="AZ27:BA27"/>
    <mergeCell ref="BB27:BC27"/>
    <mergeCell ref="BD27:BE27"/>
    <mergeCell ref="BF27:BG27"/>
    <mergeCell ref="CB27:CC27"/>
    <mergeCell ref="CD27:CE27"/>
    <mergeCell ref="CF27:CG27"/>
    <mergeCell ref="CH27:CI27"/>
    <mergeCell ref="CJ27:CK27"/>
    <mergeCell ref="BR27:BS27"/>
    <mergeCell ref="BT27:BU27"/>
    <mergeCell ref="BV27:BW27"/>
    <mergeCell ref="BX27:BY27"/>
    <mergeCell ref="BZ27:CA27"/>
    <mergeCell ref="DF27:DG27"/>
    <mergeCell ref="DH27:DI27"/>
    <mergeCell ref="CV27:CW27"/>
    <mergeCell ref="CX27:CY27"/>
    <mergeCell ref="CZ27:DA27"/>
    <mergeCell ref="DB27:DC27"/>
    <mergeCell ref="DD27:DE27"/>
    <mergeCell ref="CL27:CM27"/>
    <mergeCell ref="CN27:CO27"/>
    <mergeCell ref="CP27:CQ27"/>
    <mergeCell ref="CR27:CS27"/>
    <mergeCell ref="CT27:CU27"/>
  </mergeCells>
  <conditionalFormatting sqref="J25">
    <cfRule type="cellIs" dxfId="18" priority="1" operator="greater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10"/>
  <sheetViews>
    <sheetView workbookViewId="0">
      <pane xSplit="9" ySplit="4" topLeftCell="AN11" activePane="bottomRight" state="frozen"/>
      <selection pane="topRight" activeCell="J1" sqref="J1"/>
      <selection pane="bottomLeft" activeCell="A5" sqref="A5"/>
      <selection pane="bottomRight" activeCell="BM35" sqref="BM35"/>
    </sheetView>
  </sheetViews>
  <sheetFormatPr baseColWidth="10" defaultColWidth="14.42578125" defaultRowHeight="15.75" customHeight="1"/>
  <cols>
    <col min="1" max="1" width="9" style="198" customWidth="1"/>
    <col min="2" max="2" width="10.140625" style="198" customWidth="1"/>
    <col min="3" max="3" width="14.42578125" style="198"/>
    <col min="4" max="4" width="11.42578125" style="198" customWidth="1"/>
    <col min="5" max="5" width="10.28515625" style="198" customWidth="1"/>
    <col min="6" max="6" width="13.42578125" style="198" customWidth="1"/>
    <col min="7" max="7" width="10.140625" style="198" customWidth="1"/>
    <col min="8" max="8" width="8.28515625" style="198" customWidth="1"/>
    <col min="9" max="9" width="14.42578125" style="198"/>
    <col min="10" max="13" width="5.140625" style="198" customWidth="1"/>
    <col min="14" max="14" width="6.7109375" style="198" customWidth="1"/>
    <col min="15" max="15" width="7.140625" style="198" customWidth="1"/>
    <col min="16" max="113" width="5.140625" style="198" customWidth="1"/>
    <col min="114" max="16384" width="14.42578125" style="198"/>
  </cols>
  <sheetData>
    <row r="1" spans="1:113" ht="15.75" customHeight="1">
      <c r="A1" s="202" t="s">
        <v>0</v>
      </c>
      <c r="B1" s="202" t="s">
        <v>1</v>
      </c>
      <c r="C1" s="202" t="s">
        <v>2</v>
      </c>
      <c r="D1" s="202" t="s">
        <v>4</v>
      </c>
      <c r="E1" s="202"/>
      <c r="F1" s="202" t="s">
        <v>5</v>
      </c>
      <c r="G1" s="202" t="s">
        <v>6</v>
      </c>
      <c r="H1" s="202" t="s">
        <v>7</v>
      </c>
      <c r="I1" s="202"/>
      <c r="J1" s="297" t="s">
        <v>8</v>
      </c>
      <c r="K1" s="285"/>
      <c r="L1" s="285"/>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row>
    <row r="2" spans="1:113" ht="15.75" customHeight="1">
      <c r="A2" s="202" t="s">
        <v>9</v>
      </c>
      <c r="B2" s="202" t="s">
        <v>10</v>
      </c>
      <c r="C2" s="202" t="s">
        <v>11</v>
      </c>
      <c r="D2" s="202" t="s">
        <v>13</v>
      </c>
      <c r="E2" s="202" t="s">
        <v>14</v>
      </c>
      <c r="F2" s="202" t="s">
        <v>15</v>
      </c>
      <c r="G2" s="202" t="s">
        <v>16</v>
      </c>
      <c r="H2" s="202" t="s">
        <v>17</v>
      </c>
      <c r="I2" s="202"/>
      <c r="J2" s="297" t="s">
        <v>18</v>
      </c>
      <c r="K2" s="285"/>
      <c r="L2" s="285"/>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row>
    <row r="3" spans="1:113" ht="15.75" customHeight="1">
      <c r="A3" s="200"/>
      <c r="B3" s="200"/>
      <c r="C3" s="200"/>
      <c r="D3" s="200"/>
      <c r="E3" s="200"/>
      <c r="F3" s="200"/>
      <c r="G3" s="200"/>
      <c r="H3" s="200"/>
      <c r="I3" s="20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200"/>
      <c r="B4" s="200"/>
      <c r="C4" s="200"/>
      <c r="D4" s="200"/>
      <c r="E4" s="200"/>
      <c r="F4" s="200"/>
      <c r="G4" s="200"/>
      <c r="H4" s="200"/>
      <c r="I4" s="200"/>
      <c r="J4" s="200" t="s">
        <v>19</v>
      </c>
      <c r="K4" s="200" t="s">
        <v>20</v>
      </c>
      <c r="L4" s="200" t="s">
        <v>19</v>
      </c>
      <c r="M4" s="200" t="s">
        <v>20</v>
      </c>
      <c r="N4" s="200" t="s">
        <v>19</v>
      </c>
      <c r="O4" s="200" t="s">
        <v>20</v>
      </c>
      <c r="P4" s="200" t="s">
        <v>19</v>
      </c>
      <c r="Q4" s="200" t="s">
        <v>20</v>
      </c>
      <c r="R4" s="200" t="s">
        <v>19</v>
      </c>
      <c r="S4" s="200" t="s">
        <v>20</v>
      </c>
      <c r="T4" s="200" t="s">
        <v>19</v>
      </c>
      <c r="U4" s="200" t="s">
        <v>20</v>
      </c>
      <c r="V4" s="200" t="s">
        <v>19</v>
      </c>
      <c r="W4" s="200" t="s">
        <v>20</v>
      </c>
      <c r="X4" s="200" t="s">
        <v>19</v>
      </c>
      <c r="Y4" s="200" t="s">
        <v>20</v>
      </c>
      <c r="Z4" s="200" t="s">
        <v>19</v>
      </c>
      <c r="AA4" s="200" t="s">
        <v>20</v>
      </c>
      <c r="AB4" s="200" t="s">
        <v>19</v>
      </c>
      <c r="AC4" s="200" t="s">
        <v>20</v>
      </c>
      <c r="AD4" s="200" t="s">
        <v>19</v>
      </c>
      <c r="AE4" s="200" t="s">
        <v>20</v>
      </c>
      <c r="AF4" s="200" t="s">
        <v>19</v>
      </c>
      <c r="AG4" s="200" t="s">
        <v>20</v>
      </c>
      <c r="AH4" s="200" t="s">
        <v>19</v>
      </c>
      <c r="AI4" s="200" t="s">
        <v>20</v>
      </c>
      <c r="AJ4" s="200" t="s">
        <v>19</v>
      </c>
      <c r="AK4" s="200" t="s">
        <v>20</v>
      </c>
      <c r="AL4" s="200" t="s">
        <v>19</v>
      </c>
      <c r="AM4" s="200" t="s">
        <v>20</v>
      </c>
      <c r="AN4" s="200" t="s">
        <v>19</v>
      </c>
      <c r="AO4" s="200" t="s">
        <v>20</v>
      </c>
      <c r="AP4" s="200" t="s">
        <v>19</v>
      </c>
      <c r="AQ4" s="200" t="s">
        <v>20</v>
      </c>
      <c r="AR4" s="200" t="s">
        <v>19</v>
      </c>
      <c r="AS4" s="200" t="s">
        <v>20</v>
      </c>
      <c r="AT4" s="200" t="s">
        <v>19</v>
      </c>
      <c r="AU4" s="200" t="s">
        <v>20</v>
      </c>
      <c r="AV4" s="200" t="s">
        <v>19</v>
      </c>
      <c r="AW4" s="200" t="s">
        <v>20</v>
      </c>
      <c r="AX4" s="200" t="s">
        <v>19</v>
      </c>
      <c r="AY4" s="200" t="s">
        <v>20</v>
      </c>
      <c r="AZ4" s="200" t="s">
        <v>19</v>
      </c>
      <c r="BA4" s="200" t="s">
        <v>20</v>
      </c>
      <c r="BB4" s="200" t="s">
        <v>19</v>
      </c>
      <c r="BC4" s="200" t="s">
        <v>20</v>
      </c>
      <c r="BD4" s="200" t="s">
        <v>19</v>
      </c>
      <c r="BE4" s="200" t="s">
        <v>20</v>
      </c>
      <c r="BF4" s="200" t="s">
        <v>19</v>
      </c>
      <c r="BG4" s="200" t="s">
        <v>20</v>
      </c>
      <c r="BH4" s="200" t="s">
        <v>19</v>
      </c>
      <c r="BI4" s="200" t="s">
        <v>20</v>
      </c>
      <c r="BJ4" s="200" t="s">
        <v>19</v>
      </c>
      <c r="BK4" s="200" t="s">
        <v>20</v>
      </c>
      <c r="BL4" s="200" t="s">
        <v>19</v>
      </c>
      <c r="BM4" s="200" t="s">
        <v>20</v>
      </c>
      <c r="BN4" s="200" t="s">
        <v>19</v>
      </c>
      <c r="BO4" s="200" t="s">
        <v>20</v>
      </c>
      <c r="BP4" s="200" t="s">
        <v>19</v>
      </c>
      <c r="BQ4" s="200" t="s">
        <v>20</v>
      </c>
      <c r="BR4" s="200" t="s">
        <v>19</v>
      </c>
      <c r="BS4" s="200" t="s">
        <v>20</v>
      </c>
      <c r="BT4" s="200" t="s">
        <v>19</v>
      </c>
      <c r="BU4" s="200" t="s">
        <v>20</v>
      </c>
      <c r="BV4" s="200" t="s">
        <v>19</v>
      </c>
      <c r="BW4" s="200" t="s">
        <v>20</v>
      </c>
      <c r="BX4" s="200" t="s">
        <v>19</v>
      </c>
      <c r="BY4" s="200" t="s">
        <v>20</v>
      </c>
      <c r="BZ4" s="200" t="s">
        <v>19</v>
      </c>
      <c r="CA4" s="200" t="s">
        <v>20</v>
      </c>
      <c r="CB4" s="200" t="s">
        <v>19</v>
      </c>
      <c r="CC4" s="200" t="s">
        <v>20</v>
      </c>
      <c r="CD4" s="200" t="s">
        <v>19</v>
      </c>
      <c r="CE4" s="200" t="s">
        <v>20</v>
      </c>
      <c r="CF4" s="200" t="s">
        <v>19</v>
      </c>
      <c r="CG4" s="200" t="s">
        <v>20</v>
      </c>
      <c r="CH4" s="200" t="s">
        <v>19</v>
      </c>
      <c r="CI4" s="200" t="s">
        <v>20</v>
      </c>
      <c r="CJ4" s="200" t="s">
        <v>19</v>
      </c>
      <c r="CK4" s="200" t="s">
        <v>20</v>
      </c>
      <c r="CL4" s="200" t="s">
        <v>19</v>
      </c>
      <c r="CM4" s="200" t="s">
        <v>20</v>
      </c>
      <c r="CN4" s="200" t="s">
        <v>19</v>
      </c>
      <c r="CO4" s="200" t="s">
        <v>20</v>
      </c>
      <c r="CP4" s="200" t="s">
        <v>19</v>
      </c>
      <c r="CQ4" s="200" t="s">
        <v>20</v>
      </c>
      <c r="CR4" s="200" t="s">
        <v>19</v>
      </c>
      <c r="CS4" s="200" t="s">
        <v>20</v>
      </c>
      <c r="CT4" s="200" t="s">
        <v>19</v>
      </c>
      <c r="CU4" s="200" t="s">
        <v>20</v>
      </c>
      <c r="CV4" s="200" t="s">
        <v>19</v>
      </c>
      <c r="CW4" s="200" t="s">
        <v>20</v>
      </c>
      <c r="CX4" s="200" t="s">
        <v>19</v>
      </c>
      <c r="CY4" s="200" t="s">
        <v>20</v>
      </c>
      <c r="CZ4" s="200" t="s">
        <v>19</v>
      </c>
      <c r="DA4" s="200" t="s">
        <v>20</v>
      </c>
      <c r="DB4" s="200" t="s">
        <v>19</v>
      </c>
      <c r="DC4" s="200" t="s">
        <v>20</v>
      </c>
      <c r="DD4" s="200" t="s">
        <v>19</v>
      </c>
      <c r="DE4" s="200" t="s">
        <v>20</v>
      </c>
      <c r="DF4" s="200" t="s">
        <v>19</v>
      </c>
      <c r="DG4" s="200" t="s">
        <v>20</v>
      </c>
      <c r="DH4" s="200" t="s">
        <v>19</v>
      </c>
      <c r="DI4" s="200" t="s">
        <v>20</v>
      </c>
    </row>
    <row r="5" spans="1:113" ht="15.75" customHeight="1">
      <c r="A5" s="275" t="s">
        <v>658</v>
      </c>
      <c r="B5" s="275"/>
      <c r="C5" s="275"/>
      <c r="D5" s="275" t="s">
        <v>968</v>
      </c>
      <c r="E5" s="275"/>
      <c r="F5" s="275" t="s">
        <v>969</v>
      </c>
      <c r="G5" s="275" t="s">
        <v>970</v>
      </c>
      <c r="H5" s="200"/>
      <c r="I5" s="200"/>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v>0</v>
      </c>
      <c r="BQ5" s="275" t="s">
        <v>448</v>
      </c>
      <c r="BR5" s="275">
        <v>0</v>
      </c>
      <c r="BS5" s="275" t="s">
        <v>448</v>
      </c>
      <c r="BT5" s="275">
        <v>0</v>
      </c>
      <c r="BU5" s="275" t="s">
        <v>448</v>
      </c>
      <c r="BV5" s="275">
        <v>1</v>
      </c>
      <c r="BW5" s="275" t="s">
        <v>448</v>
      </c>
      <c r="BX5" s="275">
        <v>0</v>
      </c>
      <c r="BY5" s="275" t="s">
        <v>448</v>
      </c>
      <c r="BZ5" s="275">
        <v>0</v>
      </c>
      <c r="CA5" s="275" t="s">
        <v>448</v>
      </c>
      <c r="CB5" s="275">
        <v>3</v>
      </c>
      <c r="CC5" s="275" t="s">
        <v>448</v>
      </c>
      <c r="CD5" s="275">
        <v>1</v>
      </c>
      <c r="CE5" s="275" t="s">
        <v>448</v>
      </c>
      <c r="CF5" s="275">
        <v>1</v>
      </c>
      <c r="CG5" s="275" t="s">
        <v>448</v>
      </c>
      <c r="CH5" s="275">
        <v>7</v>
      </c>
      <c r="CI5" s="275" t="s">
        <v>448</v>
      </c>
      <c r="CJ5" s="275">
        <v>6</v>
      </c>
      <c r="CK5" s="275" t="s">
        <v>448</v>
      </c>
      <c r="CL5" s="275"/>
      <c r="CM5" s="275"/>
      <c r="CN5" s="275"/>
      <c r="CO5" s="275"/>
      <c r="CP5" s="275"/>
      <c r="CQ5" s="275"/>
      <c r="CR5" s="200"/>
      <c r="CS5" s="200"/>
      <c r="CT5" s="200"/>
      <c r="CU5" s="200"/>
      <c r="CV5" s="200"/>
      <c r="CW5" s="200"/>
      <c r="CX5" s="200"/>
      <c r="CY5" s="200"/>
      <c r="CZ5" s="200"/>
      <c r="DA5" s="200"/>
      <c r="DB5" s="200"/>
      <c r="DC5" s="200"/>
      <c r="DD5" s="200"/>
      <c r="DE5" s="200"/>
      <c r="DF5" s="200"/>
      <c r="DG5" s="200"/>
      <c r="DH5" s="200"/>
      <c r="DI5" s="200"/>
    </row>
    <row r="6" spans="1:113" ht="15.75" customHeight="1">
      <c r="A6" s="275" t="s">
        <v>658</v>
      </c>
      <c r="B6" s="275"/>
      <c r="C6" s="275"/>
      <c r="D6" s="275" t="s">
        <v>968</v>
      </c>
      <c r="E6" s="275"/>
      <c r="F6" s="275" t="s">
        <v>971</v>
      </c>
      <c r="G6" s="275" t="s">
        <v>972</v>
      </c>
      <c r="H6" s="200"/>
      <c r="I6" s="200"/>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v>0</v>
      </c>
      <c r="BQ6" s="275" t="s">
        <v>448</v>
      </c>
      <c r="BR6" s="275">
        <v>0</v>
      </c>
      <c r="BS6" s="275" t="s">
        <v>448</v>
      </c>
      <c r="BT6" s="275">
        <v>0</v>
      </c>
      <c r="BU6" s="275" t="s">
        <v>448</v>
      </c>
      <c r="BV6" s="275">
        <v>0</v>
      </c>
      <c r="BW6" s="275" t="s">
        <v>448</v>
      </c>
      <c r="BX6" s="275">
        <v>0</v>
      </c>
      <c r="BY6" s="275" t="s">
        <v>448</v>
      </c>
      <c r="BZ6" s="275">
        <v>2</v>
      </c>
      <c r="CA6" s="275" t="s">
        <v>448</v>
      </c>
      <c r="CB6" s="275">
        <v>2</v>
      </c>
      <c r="CC6" s="275" t="s">
        <v>448</v>
      </c>
      <c r="CD6" s="275">
        <v>4</v>
      </c>
      <c r="CE6" s="275" t="s">
        <v>448</v>
      </c>
      <c r="CF6" s="275">
        <v>3</v>
      </c>
      <c r="CG6" s="275" t="s">
        <v>448</v>
      </c>
      <c r="CH6" s="275">
        <v>6</v>
      </c>
      <c r="CI6" s="275" t="s">
        <v>448</v>
      </c>
      <c r="CJ6" s="275">
        <v>3</v>
      </c>
      <c r="CK6" s="275" t="s">
        <v>448</v>
      </c>
      <c r="CL6" s="275"/>
      <c r="CM6" s="275"/>
      <c r="CN6" s="275"/>
      <c r="CO6" s="275"/>
      <c r="CP6" s="275"/>
      <c r="CQ6" s="275"/>
      <c r="CR6" s="200"/>
      <c r="CS6" s="200"/>
      <c r="CT6" s="200"/>
      <c r="CU6" s="200"/>
      <c r="CV6" s="200"/>
      <c r="CW6" s="200"/>
      <c r="CX6" s="200"/>
      <c r="CY6" s="200"/>
      <c r="CZ6" s="200"/>
      <c r="DA6" s="200"/>
      <c r="DB6" s="200"/>
      <c r="DC6" s="200"/>
      <c r="DD6" s="200"/>
      <c r="DE6" s="200"/>
      <c r="DF6" s="200"/>
      <c r="DG6" s="200"/>
      <c r="DH6" s="200"/>
      <c r="DI6" s="200"/>
    </row>
    <row r="7" spans="1:113" ht="15.75" customHeight="1">
      <c r="A7" s="275" t="s">
        <v>658</v>
      </c>
      <c r="B7" s="275"/>
      <c r="C7" s="275"/>
      <c r="D7" s="275" t="s">
        <v>973</v>
      </c>
      <c r="E7" s="275"/>
      <c r="F7" s="275" t="s">
        <v>974</v>
      </c>
      <c r="G7" s="275" t="s">
        <v>975</v>
      </c>
      <c r="H7" s="200"/>
      <c r="I7" s="200"/>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v>0</v>
      </c>
      <c r="BQ7" s="275" t="s">
        <v>448</v>
      </c>
      <c r="BR7" s="275">
        <v>3</v>
      </c>
      <c r="BS7" s="275" t="s">
        <v>448</v>
      </c>
      <c r="BT7" s="275">
        <v>1</v>
      </c>
      <c r="BU7" s="275" t="s">
        <v>448</v>
      </c>
      <c r="BV7" s="275">
        <v>0</v>
      </c>
      <c r="BW7" s="275" t="s">
        <v>448</v>
      </c>
      <c r="BX7" s="275">
        <v>0</v>
      </c>
      <c r="BY7" s="275" t="s">
        <v>448</v>
      </c>
      <c r="BZ7" s="275">
        <v>2</v>
      </c>
      <c r="CA7" s="275" t="s">
        <v>448</v>
      </c>
      <c r="CB7" s="275">
        <v>2</v>
      </c>
      <c r="CC7" s="275" t="s">
        <v>448</v>
      </c>
      <c r="CD7" s="275">
        <v>2</v>
      </c>
      <c r="CE7" s="275" t="s">
        <v>448</v>
      </c>
      <c r="CF7" s="275">
        <v>0</v>
      </c>
      <c r="CG7" s="275" t="s">
        <v>448</v>
      </c>
      <c r="CH7" s="275">
        <v>6</v>
      </c>
      <c r="CI7" s="275" t="s">
        <v>448</v>
      </c>
      <c r="CJ7" s="275">
        <v>1</v>
      </c>
      <c r="CK7" s="275" t="s">
        <v>448</v>
      </c>
      <c r="CL7" s="275"/>
      <c r="CM7" s="275"/>
      <c r="CN7" s="275"/>
      <c r="CO7" s="275"/>
      <c r="CP7" s="275"/>
      <c r="CQ7" s="275"/>
      <c r="CR7" s="200"/>
      <c r="CS7" s="200"/>
      <c r="CT7" s="200"/>
      <c r="CU7" s="200"/>
      <c r="CV7" s="200"/>
      <c r="CW7" s="200"/>
      <c r="CX7" s="200"/>
      <c r="CY7" s="200"/>
      <c r="CZ7" s="200"/>
      <c r="DA7" s="200"/>
      <c r="DB7" s="200"/>
      <c r="DC7" s="200"/>
      <c r="DD7" s="200"/>
      <c r="DE7" s="200"/>
      <c r="DF7" s="200"/>
      <c r="DG7" s="200"/>
      <c r="DH7" s="200"/>
      <c r="DI7" s="200"/>
    </row>
    <row r="8" spans="1:113" ht="15.75" customHeight="1">
      <c r="A8" s="275" t="s">
        <v>658</v>
      </c>
      <c r="B8" s="275"/>
      <c r="C8" s="275"/>
      <c r="D8" s="275" t="s">
        <v>973</v>
      </c>
      <c r="E8" s="275"/>
      <c r="F8" s="275" t="s">
        <v>976</v>
      </c>
      <c r="G8" s="275" t="s">
        <v>972</v>
      </c>
      <c r="H8" s="200"/>
      <c r="I8" s="200"/>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v>2</v>
      </c>
      <c r="BQ8" s="275" t="s">
        <v>448</v>
      </c>
      <c r="BR8" s="275">
        <v>0</v>
      </c>
      <c r="BS8" s="275" t="s">
        <v>448</v>
      </c>
      <c r="BT8" s="275">
        <v>0</v>
      </c>
      <c r="BU8" s="275" t="s">
        <v>448</v>
      </c>
      <c r="BV8" s="275">
        <v>0</v>
      </c>
      <c r="BW8" s="275" t="s">
        <v>448</v>
      </c>
      <c r="BX8" s="275">
        <v>0</v>
      </c>
      <c r="BY8" s="275" t="s">
        <v>448</v>
      </c>
      <c r="BZ8" s="275">
        <v>0</v>
      </c>
      <c r="CA8" s="275" t="s">
        <v>448</v>
      </c>
      <c r="CB8" s="275">
        <v>0</v>
      </c>
      <c r="CC8" s="275" t="s">
        <v>448</v>
      </c>
      <c r="CD8" s="275">
        <v>3</v>
      </c>
      <c r="CE8" s="275" t="s">
        <v>448</v>
      </c>
      <c r="CF8" s="275">
        <v>3</v>
      </c>
      <c r="CG8" s="275" t="s">
        <v>448</v>
      </c>
      <c r="CH8" s="275">
        <v>0</v>
      </c>
      <c r="CI8" s="275" t="s">
        <v>448</v>
      </c>
      <c r="CJ8" s="275">
        <v>5</v>
      </c>
      <c r="CK8" s="275" t="s">
        <v>448</v>
      </c>
      <c r="CL8" s="275"/>
      <c r="CM8" s="275"/>
      <c r="CN8" s="275"/>
      <c r="CO8" s="275"/>
      <c r="CP8" s="275"/>
      <c r="CQ8" s="275"/>
      <c r="CR8" s="200"/>
      <c r="CS8" s="200"/>
      <c r="CT8" s="200"/>
      <c r="CU8" s="200"/>
      <c r="CV8" s="200"/>
      <c r="CW8" s="200"/>
      <c r="CX8" s="200"/>
      <c r="CY8" s="200"/>
      <c r="CZ8" s="200"/>
      <c r="DA8" s="200"/>
      <c r="DB8" s="200"/>
      <c r="DC8" s="200"/>
      <c r="DD8" s="200"/>
      <c r="DE8" s="200"/>
      <c r="DF8" s="200"/>
      <c r="DG8" s="200"/>
      <c r="DH8" s="200"/>
      <c r="DI8" s="200"/>
    </row>
    <row r="9" spans="1:113" ht="15.75" customHeight="1">
      <c r="A9" s="275" t="s">
        <v>658</v>
      </c>
      <c r="B9" s="275"/>
      <c r="C9" s="275"/>
      <c r="D9" s="275" t="s">
        <v>977</v>
      </c>
      <c r="E9" s="275"/>
      <c r="F9" s="275" t="s">
        <v>978</v>
      </c>
      <c r="G9" s="275" t="s">
        <v>970</v>
      </c>
      <c r="H9" s="200"/>
      <c r="I9" s="200"/>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v>0</v>
      </c>
      <c r="BQ9" s="275" t="s">
        <v>448</v>
      </c>
      <c r="BR9" s="275">
        <v>2</v>
      </c>
      <c r="BS9" s="275" t="s">
        <v>448</v>
      </c>
      <c r="BT9" s="275">
        <v>1</v>
      </c>
      <c r="BU9" s="275" t="s">
        <v>448</v>
      </c>
      <c r="BV9" s="275">
        <v>0</v>
      </c>
      <c r="BW9" s="275" t="s">
        <v>448</v>
      </c>
      <c r="BX9" s="275">
        <v>0</v>
      </c>
      <c r="BY9" s="275" t="s">
        <v>448</v>
      </c>
      <c r="BZ9" s="275">
        <v>0</v>
      </c>
      <c r="CA9" s="275" t="s">
        <v>448</v>
      </c>
      <c r="CB9" s="275">
        <v>0</v>
      </c>
      <c r="CC9" s="275" t="s">
        <v>448</v>
      </c>
      <c r="CD9" s="275">
        <v>6</v>
      </c>
      <c r="CE9" s="275" t="s">
        <v>448</v>
      </c>
      <c r="CF9" s="275">
        <v>2</v>
      </c>
      <c r="CG9" s="275" t="s">
        <v>448</v>
      </c>
      <c r="CH9" s="275">
        <v>6</v>
      </c>
      <c r="CI9" s="275" t="s">
        <v>448</v>
      </c>
      <c r="CJ9" s="275">
        <v>3</v>
      </c>
      <c r="CK9" s="275" t="s">
        <v>448</v>
      </c>
      <c r="CL9" s="275"/>
      <c r="CM9" s="275"/>
      <c r="CN9" s="275"/>
      <c r="CO9" s="275"/>
      <c r="CP9" s="275"/>
      <c r="CQ9" s="275"/>
      <c r="CR9" s="200"/>
      <c r="CS9" s="200"/>
      <c r="CT9" s="200"/>
      <c r="CU9" s="200"/>
      <c r="CV9" s="200"/>
      <c r="CW9" s="200"/>
      <c r="CX9" s="200"/>
      <c r="CY9" s="200"/>
      <c r="CZ9" s="200"/>
      <c r="DA9" s="200"/>
      <c r="DB9" s="200"/>
      <c r="DC9" s="200"/>
      <c r="DD9" s="200"/>
      <c r="DE9" s="200"/>
      <c r="DF9" s="200"/>
      <c r="DG9" s="200"/>
      <c r="DH9" s="200"/>
      <c r="DI9" s="200"/>
    </row>
    <row r="10" spans="1:113" ht="15.75" customHeight="1">
      <c r="A10" s="275" t="s">
        <v>658</v>
      </c>
      <c r="B10" s="275"/>
      <c r="C10" s="275"/>
      <c r="D10" s="275" t="s">
        <v>977</v>
      </c>
      <c r="E10" s="275"/>
      <c r="F10" s="275" t="s">
        <v>978</v>
      </c>
      <c r="G10" s="275" t="s">
        <v>972</v>
      </c>
      <c r="H10" s="200"/>
      <c r="I10" s="200"/>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v>0</v>
      </c>
      <c r="BQ10" s="275" t="s">
        <v>448</v>
      </c>
      <c r="BR10" s="275">
        <v>0</v>
      </c>
      <c r="BS10" s="275" t="s">
        <v>448</v>
      </c>
      <c r="BT10" s="275">
        <v>0</v>
      </c>
      <c r="BU10" s="275" t="s">
        <v>448</v>
      </c>
      <c r="BV10" s="275">
        <v>0</v>
      </c>
      <c r="BW10" s="275" t="s">
        <v>448</v>
      </c>
      <c r="BX10" s="275">
        <v>0</v>
      </c>
      <c r="BY10" s="275" t="s">
        <v>448</v>
      </c>
      <c r="BZ10" s="275">
        <v>0</v>
      </c>
      <c r="CA10" s="275" t="s">
        <v>448</v>
      </c>
      <c r="CB10" s="275">
        <v>1</v>
      </c>
      <c r="CC10" s="275" t="s">
        <v>448</v>
      </c>
      <c r="CD10" s="275">
        <v>1</v>
      </c>
      <c r="CE10" s="275" t="s">
        <v>448</v>
      </c>
      <c r="CF10" s="275">
        <v>0</v>
      </c>
      <c r="CG10" s="275" t="s">
        <v>448</v>
      </c>
      <c r="CH10" s="275">
        <v>5</v>
      </c>
      <c r="CI10" s="275" t="s">
        <v>448</v>
      </c>
      <c r="CJ10" s="275">
        <v>1</v>
      </c>
      <c r="CK10" s="275" t="s">
        <v>448</v>
      </c>
      <c r="CL10" s="275"/>
      <c r="CM10" s="275"/>
      <c r="CN10" s="275"/>
      <c r="CO10" s="275"/>
      <c r="CP10" s="275"/>
      <c r="CQ10" s="275"/>
      <c r="CR10" s="200"/>
      <c r="CS10" s="200"/>
      <c r="CT10" s="200"/>
      <c r="CU10" s="200"/>
      <c r="CV10" s="200"/>
      <c r="CW10" s="200"/>
      <c r="CX10" s="200"/>
      <c r="CY10" s="200"/>
      <c r="CZ10" s="200"/>
      <c r="DA10" s="200"/>
      <c r="DB10" s="200"/>
      <c r="DC10" s="200"/>
      <c r="DD10" s="200"/>
      <c r="DE10" s="200"/>
      <c r="DF10" s="200"/>
      <c r="DG10" s="200"/>
      <c r="DH10" s="200"/>
      <c r="DI10" s="200"/>
    </row>
    <row r="11" spans="1:113" ht="15.75" customHeight="1">
      <c r="A11" s="275" t="s">
        <v>658</v>
      </c>
      <c r="B11" s="275"/>
      <c r="C11" s="275"/>
      <c r="D11" s="275" t="s">
        <v>979</v>
      </c>
      <c r="E11" s="275"/>
      <c r="F11" s="275" t="s">
        <v>980</v>
      </c>
      <c r="G11" s="275" t="s">
        <v>981</v>
      </c>
      <c r="H11" s="200"/>
      <c r="I11" s="200"/>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v>0</v>
      </c>
      <c r="BQ11" s="275" t="s">
        <v>448</v>
      </c>
      <c r="BR11" s="275">
        <v>0</v>
      </c>
      <c r="BS11" s="275" t="s">
        <v>448</v>
      </c>
      <c r="BT11" s="275">
        <v>0</v>
      </c>
      <c r="BU11" s="275" t="s">
        <v>448</v>
      </c>
      <c r="BV11" s="275">
        <v>0</v>
      </c>
      <c r="BW11" s="275" t="s">
        <v>448</v>
      </c>
      <c r="BX11" s="275">
        <v>1</v>
      </c>
      <c r="BY11" s="275" t="s">
        <v>448</v>
      </c>
      <c r="BZ11" s="275">
        <v>0</v>
      </c>
      <c r="CA11" s="275" t="s">
        <v>448</v>
      </c>
      <c r="CB11" s="275">
        <v>6</v>
      </c>
      <c r="CC11" s="275" t="s">
        <v>448</v>
      </c>
      <c r="CD11" s="275">
        <v>5</v>
      </c>
      <c r="CE11" s="275" t="s">
        <v>448</v>
      </c>
      <c r="CF11" s="275">
        <v>1</v>
      </c>
      <c r="CG11" s="275" t="s">
        <v>448</v>
      </c>
      <c r="CH11" s="275">
        <v>0</v>
      </c>
      <c r="CI11" s="275" t="s">
        <v>448</v>
      </c>
      <c r="CJ11" s="275"/>
      <c r="CK11" s="275" t="s">
        <v>448</v>
      </c>
      <c r="CL11" s="275"/>
      <c r="CM11" s="275"/>
      <c r="CN11" s="275"/>
      <c r="CO11" s="275"/>
      <c r="CP11" s="275"/>
      <c r="CQ11" s="275"/>
      <c r="CR11" s="200"/>
      <c r="CS11" s="200"/>
      <c r="CT11" s="200"/>
      <c r="CU11" s="200"/>
      <c r="CV11" s="200"/>
      <c r="CW11" s="200"/>
      <c r="CX11" s="200"/>
      <c r="CY11" s="200"/>
      <c r="CZ11" s="200"/>
      <c r="DA11" s="200"/>
      <c r="DB11" s="200"/>
      <c r="DC11" s="200"/>
      <c r="DD11" s="200"/>
      <c r="DE11" s="200"/>
      <c r="DF11" s="200"/>
      <c r="DG11" s="200"/>
      <c r="DH11" s="200"/>
      <c r="DI11" s="200"/>
    </row>
    <row r="12" spans="1:113" ht="15.75" customHeight="1">
      <c r="A12" s="275" t="s">
        <v>658</v>
      </c>
      <c r="B12" s="275"/>
      <c r="C12" s="275"/>
      <c r="D12" s="275" t="s">
        <v>979</v>
      </c>
      <c r="E12" s="275"/>
      <c r="F12" s="275" t="s">
        <v>982</v>
      </c>
      <c r="G12" s="275" t="s">
        <v>972</v>
      </c>
      <c r="H12" s="200"/>
      <c r="I12" s="200"/>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v>0</v>
      </c>
      <c r="BQ12" s="275" t="s">
        <v>448</v>
      </c>
      <c r="BR12" s="275">
        <v>0</v>
      </c>
      <c r="BS12" s="275" t="s">
        <v>448</v>
      </c>
      <c r="BT12" s="275">
        <v>0</v>
      </c>
      <c r="BU12" s="275" t="s">
        <v>448</v>
      </c>
      <c r="BV12" s="275">
        <v>0</v>
      </c>
      <c r="BW12" s="275" t="s">
        <v>448</v>
      </c>
      <c r="BX12" s="275">
        <v>0</v>
      </c>
      <c r="BY12" s="275" t="s">
        <v>448</v>
      </c>
      <c r="BZ12" s="275">
        <v>0</v>
      </c>
      <c r="CA12" s="275" t="s">
        <v>448</v>
      </c>
      <c r="CB12" s="275">
        <v>1</v>
      </c>
      <c r="CC12" s="275" t="s">
        <v>448</v>
      </c>
      <c r="CD12" s="275">
        <v>3</v>
      </c>
      <c r="CE12" s="275" t="s">
        <v>448</v>
      </c>
      <c r="CF12" s="275">
        <v>1</v>
      </c>
      <c r="CG12" s="275" t="s">
        <v>448</v>
      </c>
      <c r="CH12" s="275">
        <v>1</v>
      </c>
      <c r="CI12" s="275" t="s">
        <v>448</v>
      </c>
      <c r="CJ12" s="275"/>
      <c r="CK12" s="275" t="s">
        <v>448</v>
      </c>
      <c r="CL12" s="275"/>
      <c r="CM12" s="275"/>
      <c r="CN12" s="275"/>
      <c r="CO12" s="275"/>
      <c r="CP12" s="275"/>
      <c r="CQ12" s="275"/>
      <c r="CR12" s="200"/>
      <c r="CS12" s="200"/>
      <c r="CT12" s="200"/>
      <c r="CU12" s="200"/>
      <c r="CV12" s="200"/>
      <c r="CW12" s="200"/>
      <c r="CX12" s="200"/>
      <c r="CY12" s="200"/>
      <c r="CZ12" s="200"/>
      <c r="DA12" s="200"/>
      <c r="DB12" s="200"/>
      <c r="DC12" s="200"/>
      <c r="DD12" s="200"/>
      <c r="DE12" s="200"/>
      <c r="DF12" s="200"/>
      <c r="DG12" s="200"/>
      <c r="DH12" s="200"/>
      <c r="DI12" s="200"/>
    </row>
    <row r="13" spans="1:113" ht="15.75" customHeight="1">
      <c r="A13" s="275" t="s">
        <v>658</v>
      </c>
      <c r="B13" s="275"/>
      <c r="C13" s="275"/>
      <c r="D13" s="275" t="s">
        <v>979</v>
      </c>
      <c r="E13" s="275"/>
      <c r="F13" s="275" t="s">
        <v>982</v>
      </c>
      <c r="G13" s="133" t="s">
        <v>373</v>
      </c>
      <c r="H13" s="200"/>
      <c r="I13" s="200"/>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v>0</v>
      </c>
      <c r="BQ13" s="275" t="s">
        <v>448</v>
      </c>
      <c r="BR13" s="275">
        <v>1</v>
      </c>
      <c r="BS13" s="275" t="s">
        <v>448</v>
      </c>
      <c r="BT13" s="275">
        <v>4</v>
      </c>
      <c r="BU13" s="275" t="s">
        <v>448</v>
      </c>
      <c r="BV13" s="275">
        <v>4</v>
      </c>
      <c r="BW13" s="275" t="s">
        <v>448</v>
      </c>
      <c r="BX13" s="275">
        <v>5</v>
      </c>
      <c r="BY13" s="275" t="s">
        <v>448</v>
      </c>
      <c r="BZ13" s="275">
        <v>3</v>
      </c>
      <c r="CA13" s="275" t="s">
        <v>448</v>
      </c>
      <c r="CB13" s="275">
        <v>25</v>
      </c>
      <c r="CC13" s="275" t="s">
        <v>448</v>
      </c>
      <c r="CD13" s="275"/>
      <c r="CE13" s="275"/>
      <c r="CF13" s="275"/>
      <c r="CG13" s="275"/>
      <c r="CH13" s="275"/>
      <c r="CI13" s="275"/>
      <c r="CJ13" s="275"/>
      <c r="CK13" s="275" t="s">
        <v>448</v>
      </c>
      <c r="CL13" s="275"/>
      <c r="CM13" s="275"/>
      <c r="CN13" s="275"/>
      <c r="CO13" s="275"/>
      <c r="CP13" s="275"/>
      <c r="CQ13" s="275"/>
      <c r="CR13" s="200"/>
      <c r="CS13" s="200"/>
      <c r="CT13" s="200"/>
      <c r="CU13" s="200"/>
      <c r="CV13" s="200"/>
      <c r="CW13" s="200"/>
      <c r="CX13" s="200"/>
      <c r="CY13" s="200"/>
      <c r="CZ13" s="200"/>
      <c r="DA13" s="200"/>
      <c r="DB13" s="200"/>
      <c r="DC13" s="200"/>
      <c r="DD13" s="200"/>
      <c r="DE13" s="200"/>
      <c r="DF13" s="200"/>
      <c r="DG13" s="200"/>
      <c r="DH13" s="200"/>
      <c r="DI13" s="200"/>
    </row>
    <row r="14" spans="1:113" ht="15.75" customHeight="1">
      <c r="A14" s="275" t="s">
        <v>658</v>
      </c>
      <c r="B14" s="275"/>
      <c r="C14" s="275"/>
      <c r="D14" s="275" t="s">
        <v>983</v>
      </c>
      <c r="E14" s="275"/>
      <c r="F14" s="275" t="s">
        <v>984</v>
      </c>
      <c r="G14" s="275" t="s">
        <v>981</v>
      </c>
      <c r="H14" s="200"/>
      <c r="I14" s="200"/>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v>0</v>
      </c>
      <c r="BQ14" s="275" t="s">
        <v>448</v>
      </c>
      <c r="BR14" s="275">
        <v>0</v>
      </c>
      <c r="BS14" s="275" t="s">
        <v>448</v>
      </c>
      <c r="BT14" s="275">
        <v>0</v>
      </c>
      <c r="BU14" s="275" t="s">
        <v>448</v>
      </c>
      <c r="BV14" s="275">
        <v>0</v>
      </c>
      <c r="BW14" s="275" t="s">
        <v>448</v>
      </c>
      <c r="BX14" s="275">
        <v>0</v>
      </c>
      <c r="BY14" s="275" t="s">
        <v>448</v>
      </c>
      <c r="BZ14" s="275">
        <v>2</v>
      </c>
      <c r="CA14" s="275" t="s">
        <v>448</v>
      </c>
      <c r="CB14" s="275">
        <v>6</v>
      </c>
      <c r="CC14" s="275" t="s">
        <v>448</v>
      </c>
      <c r="CD14" s="275">
        <v>6</v>
      </c>
      <c r="CE14" s="275" t="s">
        <v>448</v>
      </c>
      <c r="CF14" s="275">
        <v>2</v>
      </c>
      <c r="CG14" s="275" t="s">
        <v>448</v>
      </c>
      <c r="CH14" s="275">
        <v>4</v>
      </c>
      <c r="CI14" s="275" t="s">
        <v>448</v>
      </c>
      <c r="CJ14" s="275">
        <v>5</v>
      </c>
      <c r="CK14" s="275" t="s">
        <v>448</v>
      </c>
      <c r="CL14" s="275"/>
      <c r="CM14" s="275"/>
      <c r="CN14" s="275"/>
      <c r="CO14" s="275"/>
      <c r="CP14" s="275"/>
      <c r="CQ14" s="275"/>
      <c r="CR14" s="200"/>
      <c r="CS14" s="200"/>
      <c r="CT14" s="200"/>
      <c r="CU14" s="200"/>
      <c r="CV14" s="200"/>
      <c r="CW14" s="200"/>
      <c r="CX14" s="200"/>
      <c r="CY14" s="200"/>
      <c r="CZ14" s="200"/>
      <c r="DA14" s="200"/>
      <c r="DB14" s="200"/>
      <c r="DC14" s="200"/>
      <c r="DD14" s="200"/>
      <c r="DE14" s="200"/>
      <c r="DF14" s="200"/>
      <c r="DG14" s="200"/>
      <c r="DH14" s="200"/>
      <c r="DI14" s="200"/>
    </row>
    <row r="15" spans="1:113" ht="15.75" customHeight="1">
      <c r="A15" s="275" t="s">
        <v>658</v>
      </c>
      <c r="B15" s="275"/>
      <c r="C15" s="275"/>
      <c r="D15" s="275" t="s">
        <v>983</v>
      </c>
      <c r="E15" s="275"/>
      <c r="F15" s="275" t="s">
        <v>985</v>
      </c>
      <c r="G15" s="275" t="s">
        <v>972</v>
      </c>
      <c r="H15" s="200"/>
      <c r="I15" s="200"/>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v>0</v>
      </c>
      <c r="BQ15" s="275" t="s">
        <v>448</v>
      </c>
      <c r="BR15" s="275">
        <v>0</v>
      </c>
      <c r="BS15" s="275" t="s">
        <v>448</v>
      </c>
      <c r="BT15" s="275">
        <v>0</v>
      </c>
      <c r="BU15" s="275" t="s">
        <v>448</v>
      </c>
      <c r="BV15" s="275">
        <v>0</v>
      </c>
      <c r="BW15" s="275" t="s">
        <v>448</v>
      </c>
      <c r="BX15" s="275">
        <v>0</v>
      </c>
      <c r="BY15" s="275" t="s">
        <v>448</v>
      </c>
      <c r="BZ15" s="275">
        <v>2</v>
      </c>
      <c r="CA15" s="275" t="s">
        <v>448</v>
      </c>
      <c r="CB15" s="275">
        <v>2</v>
      </c>
      <c r="CC15" s="275" t="s">
        <v>448</v>
      </c>
      <c r="CD15" s="275">
        <v>4</v>
      </c>
      <c r="CE15" s="275" t="s">
        <v>448</v>
      </c>
      <c r="CF15" s="275">
        <v>3</v>
      </c>
      <c r="CG15" s="275" t="s">
        <v>448</v>
      </c>
      <c r="CH15" s="275">
        <v>1</v>
      </c>
      <c r="CI15" s="275" t="s">
        <v>448</v>
      </c>
      <c r="CJ15" s="275">
        <v>3</v>
      </c>
      <c r="CK15" s="275" t="s">
        <v>448</v>
      </c>
      <c r="CL15" s="275"/>
      <c r="CM15" s="275"/>
      <c r="CN15" s="275"/>
      <c r="CO15" s="275"/>
      <c r="CP15" s="275"/>
      <c r="CQ15" s="275"/>
      <c r="CR15" s="200"/>
      <c r="CS15" s="200"/>
      <c r="CT15" s="200"/>
      <c r="CU15" s="200"/>
      <c r="CV15" s="200"/>
      <c r="CW15" s="200"/>
      <c r="CX15" s="200"/>
      <c r="CY15" s="200"/>
      <c r="CZ15" s="200"/>
      <c r="DA15" s="200"/>
      <c r="DB15" s="200"/>
      <c r="DC15" s="200"/>
      <c r="DD15" s="200"/>
      <c r="DE15" s="200"/>
      <c r="DF15" s="200"/>
      <c r="DG15" s="200"/>
      <c r="DH15" s="200"/>
      <c r="DI15" s="200"/>
    </row>
    <row r="16" spans="1:113" ht="15.75" customHeight="1">
      <c r="A16" s="275" t="s">
        <v>658</v>
      </c>
      <c r="B16" s="275"/>
      <c r="C16" s="275"/>
      <c r="D16" s="275" t="s">
        <v>986</v>
      </c>
      <c r="E16" s="275"/>
      <c r="F16" s="275" t="s">
        <v>987</v>
      </c>
      <c r="G16" s="275" t="s">
        <v>970</v>
      </c>
      <c r="H16" s="200"/>
      <c r="I16" s="200"/>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v>0</v>
      </c>
      <c r="BQ16" s="275" t="s">
        <v>448</v>
      </c>
      <c r="BR16" s="275">
        <v>1</v>
      </c>
      <c r="BS16" s="275" t="s">
        <v>448</v>
      </c>
      <c r="BT16" s="275">
        <v>0</v>
      </c>
      <c r="BU16" s="275" t="s">
        <v>448</v>
      </c>
      <c r="BV16" s="275">
        <v>1</v>
      </c>
      <c r="BW16" s="275" t="s">
        <v>448</v>
      </c>
      <c r="BX16" s="275">
        <v>0</v>
      </c>
      <c r="BY16" s="275" t="s">
        <v>448</v>
      </c>
      <c r="BZ16" s="275">
        <v>1</v>
      </c>
      <c r="CA16" s="275" t="s">
        <v>448</v>
      </c>
      <c r="CB16" s="275">
        <v>1</v>
      </c>
      <c r="CC16" s="275" t="s">
        <v>448</v>
      </c>
      <c r="CD16" s="275">
        <v>6</v>
      </c>
      <c r="CE16" s="275" t="s">
        <v>448</v>
      </c>
      <c r="CF16" s="275">
        <v>10</v>
      </c>
      <c r="CG16" s="275" t="s">
        <v>448</v>
      </c>
      <c r="CH16" s="275">
        <v>19</v>
      </c>
      <c r="CI16" s="275" t="s">
        <v>448</v>
      </c>
      <c r="CJ16" s="275">
        <v>29</v>
      </c>
      <c r="CK16" s="275" t="s">
        <v>448</v>
      </c>
      <c r="CL16" s="275"/>
      <c r="CM16" s="275"/>
      <c r="CN16" s="275"/>
      <c r="CO16" s="275"/>
      <c r="CP16" s="275"/>
      <c r="CQ16" s="275"/>
      <c r="CR16" s="200"/>
      <c r="CS16" s="200"/>
      <c r="CT16" s="200"/>
      <c r="CU16" s="200"/>
      <c r="CV16" s="200"/>
      <c r="CW16" s="200"/>
      <c r="CX16" s="200"/>
      <c r="CY16" s="200"/>
      <c r="CZ16" s="200"/>
      <c r="DA16" s="200"/>
      <c r="DB16" s="200"/>
      <c r="DC16" s="200"/>
      <c r="DD16" s="200"/>
      <c r="DE16" s="200"/>
      <c r="DF16" s="200"/>
      <c r="DG16" s="200"/>
      <c r="DH16" s="200"/>
      <c r="DI16" s="200"/>
    </row>
    <row r="17" spans="1:113" ht="15.75" customHeight="1">
      <c r="A17" s="275" t="s">
        <v>658</v>
      </c>
      <c r="B17" s="275"/>
      <c r="C17" s="275"/>
      <c r="D17" s="275" t="s">
        <v>986</v>
      </c>
      <c r="E17" s="275"/>
      <c r="F17" s="275" t="s">
        <v>988</v>
      </c>
      <c r="G17" s="275" t="s">
        <v>972</v>
      </c>
      <c r="H17" s="199"/>
      <c r="I17" s="200"/>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v>0</v>
      </c>
      <c r="BQ17" s="275" t="s">
        <v>448</v>
      </c>
      <c r="BR17" s="275">
        <v>0</v>
      </c>
      <c r="BS17" s="275" t="s">
        <v>448</v>
      </c>
      <c r="BT17" s="275">
        <v>0</v>
      </c>
      <c r="BU17" s="275" t="s">
        <v>448</v>
      </c>
      <c r="BV17" s="275">
        <v>0</v>
      </c>
      <c r="BW17" s="275" t="s">
        <v>448</v>
      </c>
      <c r="BX17" s="275">
        <v>0</v>
      </c>
      <c r="BY17" s="275" t="s">
        <v>448</v>
      </c>
      <c r="BZ17" s="275">
        <v>1</v>
      </c>
      <c r="CA17" s="275" t="s">
        <v>448</v>
      </c>
      <c r="CB17" s="275">
        <v>6</v>
      </c>
      <c r="CC17" s="275" t="s">
        <v>448</v>
      </c>
      <c r="CD17" s="275">
        <v>10</v>
      </c>
      <c r="CE17" s="275" t="s">
        <v>448</v>
      </c>
      <c r="CF17" s="275">
        <v>8</v>
      </c>
      <c r="CG17" s="275" t="s">
        <v>448</v>
      </c>
      <c r="CH17" s="275">
        <v>4</v>
      </c>
      <c r="CI17" s="275" t="s">
        <v>448</v>
      </c>
      <c r="CJ17" s="275">
        <v>12</v>
      </c>
      <c r="CK17" s="275" t="s">
        <v>448</v>
      </c>
      <c r="CL17" s="275"/>
      <c r="CM17" s="275"/>
      <c r="CN17" s="275"/>
      <c r="CO17" s="275"/>
      <c r="CP17" s="275"/>
      <c r="CQ17" s="275"/>
      <c r="CR17" s="200"/>
      <c r="CS17" s="200"/>
      <c r="CT17" s="200"/>
      <c r="CU17" s="200"/>
      <c r="CV17" s="200"/>
      <c r="CW17" s="200"/>
      <c r="CX17" s="200"/>
      <c r="CY17" s="200"/>
      <c r="CZ17" s="200"/>
      <c r="DA17" s="200"/>
      <c r="DB17" s="200"/>
      <c r="DC17" s="200"/>
      <c r="DD17" s="200"/>
      <c r="DE17" s="200"/>
      <c r="DF17" s="200"/>
      <c r="DG17" s="200"/>
      <c r="DH17" s="200"/>
      <c r="DI17" s="200"/>
    </row>
    <row r="18" spans="1:113" ht="15.75" customHeight="1">
      <c r="A18" s="275" t="s">
        <v>658</v>
      </c>
      <c r="B18" s="275"/>
      <c r="C18" s="275"/>
      <c r="D18" s="275" t="s">
        <v>989</v>
      </c>
      <c r="E18" s="275"/>
      <c r="F18" s="275" t="s">
        <v>990</v>
      </c>
      <c r="G18" s="275" t="s">
        <v>991</v>
      </c>
      <c r="H18" s="199"/>
      <c r="I18" s="199"/>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v>0</v>
      </c>
      <c r="BQ18" s="275" t="s">
        <v>448</v>
      </c>
      <c r="BR18" s="275">
        <v>0</v>
      </c>
      <c r="BS18" s="275" t="s">
        <v>448</v>
      </c>
      <c r="BT18" s="275">
        <v>2</v>
      </c>
      <c r="BU18" s="275" t="s">
        <v>448</v>
      </c>
      <c r="BV18" s="275">
        <v>0</v>
      </c>
      <c r="BW18" s="275" t="s">
        <v>448</v>
      </c>
      <c r="BX18" s="275">
        <v>1</v>
      </c>
      <c r="BY18" s="275" t="s">
        <v>448</v>
      </c>
      <c r="BZ18" s="275">
        <v>1</v>
      </c>
      <c r="CA18" s="275" t="s">
        <v>448</v>
      </c>
      <c r="CB18" s="275">
        <v>2</v>
      </c>
      <c r="CC18" s="275" t="s">
        <v>448</v>
      </c>
      <c r="CD18" s="275">
        <v>29</v>
      </c>
      <c r="CE18" s="275" t="s">
        <v>448</v>
      </c>
      <c r="CF18" s="275">
        <v>2</v>
      </c>
      <c r="CG18" s="275" t="s">
        <v>448</v>
      </c>
      <c r="CH18" s="275">
        <v>4</v>
      </c>
      <c r="CI18" s="275" t="s">
        <v>448</v>
      </c>
      <c r="CJ18" s="275">
        <v>8</v>
      </c>
      <c r="CK18" s="275" t="s">
        <v>448</v>
      </c>
      <c r="CL18" s="275"/>
      <c r="CM18" s="275"/>
      <c r="CN18" s="275"/>
      <c r="CO18" s="275"/>
      <c r="CP18" s="275"/>
      <c r="CQ18" s="275"/>
      <c r="CR18" s="200"/>
      <c r="CS18" s="200"/>
      <c r="CT18" s="200"/>
      <c r="CU18" s="200"/>
      <c r="CV18" s="200"/>
      <c r="CW18" s="200"/>
      <c r="CX18" s="200"/>
      <c r="CY18" s="200"/>
      <c r="CZ18" s="200"/>
      <c r="DA18" s="200"/>
      <c r="DB18" s="200"/>
      <c r="DC18" s="200"/>
      <c r="DD18" s="200"/>
      <c r="DE18" s="200"/>
      <c r="DF18" s="200"/>
      <c r="DG18" s="200"/>
      <c r="DH18" s="200"/>
      <c r="DI18" s="200"/>
    </row>
    <row r="19" spans="1:113" ht="15.75" customHeight="1">
      <c r="A19" s="275" t="s">
        <v>658</v>
      </c>
      <c r="B19" s="275"/>
      <c r="C19" s="275"/>
      <c r="D19" s="275" t="s">
        <v>989</v>
      </c>
      <c r="E19" s="275"/>
      <c r="F19" s="275" t="s">
        <v>992</v>
      </c>
      <c r="G19" s="275" t="s">
        <v>972</v>
      </c>
      <c r="H19" s="199"/>
      <c r="I19" s="199"/>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v>0</v>
      </c>
      <c r="BQ19" s="275" t="s">
        <v>448</v>
      </c>
      <c r="BR19" s="275">
        <v>0</v>
      </c>
      <c r="BS19" s="275" t="s">
        <v>448</v>
      </c>
      <c r="BT19" s="275">
        <v>1</v>
      </c>
      <c r="BU19" s="275" t="s">
        <v>448</v>
      </c>
      <c r="BV19" s="275">
        <v>0</v>
      </c>
      <c r="BW19" s="275" t="s">
        <v>448</v>
      </c>
      <c r="BX19" s="275">
        <v>0</v>
      </c>
      <c r="BY19" s="275" t="s">
        <v>448</v>
      </c>
      <c r="BZ19" s="275">
        <v>0</v>
      </c>
      <c r="CA19" s="275" t="s">
        <v>448</v>
      </c>
      <c r="CB19" s="275">
        <v>6</v>
      </c>
      <c r="CC19" s="275" t="s">
        <v>448</v>
      </c>
      <c r="CD19" s="275">
        <v>2</v>
      </c>
      <c r="CE19" s="275" t="s">
        <v>448</v>
      </c>
      <c r="CF19" s="275">
        <v>0</v>
      </c>
      <c r="CG19" s="275" t="s">
        <v>448</v>
      </c>
      <c r="CH19" s="275">
        <v>0</v>
      </c>
      <c r="CI19" s="275" t="s">
        <v>448</v>
      </c>
      <c r="CJ19" s="275">
        <v>2</v>
      </c>
      <c r="CK19" s="275" t="s">
        <v>448</v>
      </c>
      <c r="CL19" s="275"/>
      <c r="CM19" s="275"/>
      <c r="CN19" s="275"/>
      <c r="CO19" s="275"/>
      <c r="CP19" s="275"/>
      <c r="CQ19" s="275"/>
      <c r="CR19" s="200"/>
      <c r="CS19" s="200"/>
      <c r="CT19" s="200"/>
      <c r="CU19" s="200"/>
      <c r="CV19" s="200"/>
      <c r="CW19" s="200"/>
      <c r="CX19" s="200"/>
      <c r="CY19" s="200"/>
      <c r="CZ19" s="200"/>
      <c r="DA19" s="200"/>
      <c r="DB19" s="200"/>
      <c r="DC19" s="200"/>
      <c r="DD19" s="200"/>
      <c r="DE19" s="200"/>
      <c r="DF19" s="200"/>
      <c r="DG19" s="200"/>
      <c r="DH19" s="200"/>
      <c r="DI19" s="200"/>
    </row>
    <row r="20" spans="1:113" ht="15.75" customHeight="1">
      <c r="A20" s="275" t="s">
        <v>658</v>
      </c>
      <c r="B20" s="275"/>
      <c r="C20" s="275"/>
      <c r="D20" s="275" t="s">
        <v>993</v>
      </c>
      <c r="E20" s="275"/>
      <c r="F20" s="275" t="s">
        <v>994</v>
      </c>
      <c r="G20" s="275" t="s">
        <v>981</v>
      </c>
      <c r="H20" s="200"/>
      <c r="I20" s="200"/>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v>4</v>
      </c>
      <c r="BQ20" s="275" t="s">
        <v>448</v>
      </c>
      <c r="BR20" s="275">
        <v>0</v>
      </c>
      <c r="BS20" s="275" t="s">
        <v>448</v>
      </c>
      <c r="BT20" s="275">
        <v>0</v>
      </c>
      <c r="BU20" s="275" t="s">
        <v>448</v>
      </c>
      <c r="BV20" s="275">
        <v>0</v>
      </c>
      <c r="BW20" s="275" t="s">
        <v>448</v>
      </c>
      <c r="BX20" s="275">
        <v>0</v>
      </c>
      <c r="BY20" s="275" t="s">
        <v>448</v>
      </c>
      <c r="BZ20" s="275">
        <v>0</v>
      </c>
      <c r="CA20" s="275" t="s">
        <v>448</v>
      </c>
      <c r="CB20" s="275">
        <v>2</v>
      </c>
      <c r="CC20" s="275" t="s">
        <v>448</v>
      </c>
      <c r="CD20" s="275">
        <v>1</v>
      </c>
      <c r="CE20" s="275" t="s">
        <v>448</v>
      </c>
      <c r="CF20" s="275">
        <v>2</v>
      </c>
      <c r="CG20" s="275" t="s">
        <v>448</v>
      </c>
      <c r="CH20" s="275">
        <v>4</v>
      </c>
      <c r="CI20" s="275" t="s">
        <v>448</v>
      </c>
      <c r="CJ20" s="275">
        <v>8</v>
      </c>
      <c r="CK20" s="275" t="s">
        <v>448</v>
      </c>
      <c r="CL20" s="275"/>
      <c r="CM20" s="275"/>
      <c r="CN20" s="275"/>
      <c r="CO20" s="275"/>
      <c r="CP20" s="275"/>
      <c r="CQ20" s="275"/>
      <c r="CR20" s="200"/>
      <c r="CS20" s="200"/>
      <c r="CT20" s="200"/>
      <c r="CU20" s="200"/>
      <c r="CV20" s="200"/>
      <c r="CW20" s="200"/>
      <c r="CX20" s="200"/>
      <c r="CY20" s="200"/>
      <c r="CZ20" s="200"/>
      <c r="DA20" s="200"/>
      <c r="DB20" s="200"/>
      <c r="DC20" s="200"/>
      <c r="DD20" s="200"/>
      <c r="DE20" s="200"/>
      <c r="DF20" s="200"/>
      <c r="DG20" s="200"/>
      <c r="DH20" s="200"/>
      <c r="DI20" s="200"/>
    </row>
    <row r="21" spans="1:113" ht="15.75" customHeight="1">
      <c r="A21" s="275" t="s">
        <v>658</v>
      </c>
      <c r="B21" s="275"/>
      <c r="C21" s="275"/>
      <c r="D21" s="275" t="s">
        <v>993</v>
      </c>
      <c r="E21" s="275"/>
      <c r="F21" s="275" t="s">
        <v>995</v>
      </c>
      <c r="G21" s="275" t="s">
        <v>972</v>
      </c>
      <c r="H21" s="200"/>
      <c r="I21" s="200"/>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v>0</v>
      </c>
      <c r="BQ21" s="275" t="s">
        <v>448</v>
      </c>
      <c r="BR21" s="275">
        <v>0</v>
      </c>
      <c r="BS21" s="275" t="s">
        <v>448</v>
      </c>
      <c r="BT21" s="275">
        <v>0</v>
      </c>
      <c r="BU21" s="275" t="s">
        <v>448</v>
      </c>
      <c r="BV21" s="275">
        <v>0</v>
      </c>
      <c r="BW21" s="275" t="s">
        <v>448</v>
      </c>
      <c r="BX21" s="275">
        <v>0</v>
      </c>
      <c r="BY21" s="275" t="s">
        <v>448</v>
      </c>
      <c r="BZ21" s="275">
        <v>0</v>
      </c>
      <c r="CA21" s="275" t="s">
        <v>448</v>
      </c>
      <c r="CB21" s="275">
        <v>0</v>
      </c>
      <c r="CC21" s="275" t="s">
        <v>448</v>
      </c>
      <c r="CD21" s="275">
        <v>0</v>
      </c>
      <c r="CE21" s="275" t="s">
        <v>448</v>
      </c>
      <c r="CF21" s="275">
        <v>1</v>
      </c>
      <c r="CG21" s="275" t="s">
        <v>448</v>
      </c>
      <c r="CH21" s="275">
        <v>0</v>
      </c>
      <c r="CI21" s="275" t="s">
        <v>448</v>
      </c>
      <c r="CJ21" s="275">
        <v>0</v>
      </c>
      <c r="CK21" s="275" t="s">
        <v>448</v>
      </c>
      <c r="CL21" s="275"/>
      <c r="CM21" s="275"/>
      <c r="CN21" s="275"/>
      <c r="CO21" s="275"/>
      <c r="CP21" s="275"/>
      <c r="CQ21" s="275"/>
      <c r="CR21" s="200"/>
      <c r="CS21" s="200"/>
      <c r="CT21" s="200"/>
      <c r="CU21" s="200"/>
      <c r="CV21" s="200"/>
      <c r="CW21" s="200"/>
      <c r="CX21" s="200"/>
      <c r="CY21" s="200"/>
      <c r="CZ21" s="200"/>
      <c r="DA21" s="200"/>
      <c r="DB21" s="200"/>
      <c r="DC21" s="200"/>
      <c r="DD21" s="200"/>
      <c r="DE21" s="200"/>
      <c r="DF21" s="200"/>
      <c r="DG21" s="200"/>
      <c r="DH21" s="200"/>
      <c r="DI21" s="200"/>
    </row>
    <row r="22" spans="1:113" ht="15.75" customHeight="1">
      <c r="A22" s="119"/>
      <c r="B22" s="119"/>
      <c r="C22" s="119"/>
      <c r="D22" s="119"/>
      <c r="E22" s="119"/>
      <c r="F22" s="119"/>
      <c r="G22" s="119"/>
      <c r="H22" s="200"/>
      <c r="I22" s="200"/>
      <c r="J22" s="229"/>
      <c r="K22" s="228"/>
      <c r="L22" s="228"/>
      <c r="M22" s="228"/>
      <c r="N22" s="230"/>
      <c r="O22" s="230"/>
      <c r="P22" s="230"/>
      <c r="Q22" s="228"/>
      <c r="R22" s="230"/>
      <c r="S22" s="230"/>
      <c r="T22" s="230"/>
      <c r="U22" s="228"/>
      <c r="V22" s="230"/>
      <c r="W22" s="230"/>
      <c r="X22" s="230"/>
      <c r="Y22" s="228"/>
      <c r="Z22" s="230"/>
      <c r="AA22" s="230"/>
      <c r="AB22" s="230"/>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row>
    <row r="23" spans="1:113" ht="15.75" customHeight="1">
      <c r="A23" s="119"/>
      <c r="B23" s="119"/>
      <c r="C23" s="119"/>
      <c r="D23" s="119"/>
      <c r="E23" s="119"/>
      <c r="F23" s="119"/>
      <c r="G23" s="119"/>
      <c r="H23" s="200"/>
      <c r="I23" s="200"/>
      <c r="J23" s="229" t="s">
        <v>673</v>
      </c>
      <c r="K23" s="228"/>
      <c r="L23" s="228"/>
      <c r="M23" s="228"/>
      <c r="N23" s="230"/>
      <c r="O23" s="230"/>
      <c r="P23" s="230"/>
      <c r="Q23" s="228"/>
      <c r="R23" s="230"/>
      <c r="S23" s="230"/>
      <c r="T23" s="230"/>
      <c r="U23" s="228"/>
      <c r="V23" s="230"/>
      <c r="W23" s="230"/>
      <c r="X23" s="230"/>
      <c r="Y23" s="228"/>
      <c r="Z23" s="230"/>
      <c r="AA23" s="230"/>
      <c r="AB23" s="230"/>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row>
    <row r="24" spans="1:113" ht="15.75" customHeight="1">
      <c r="A24" s="200"/>
      <c r="B24" s="200"/>
      <c r="C24" s="200"/>
      <c r="D24" s="200"/>
      <c r="E24" s="200"/>
      <c r="F24" s="200"/>
      <c r="G24" s="200"/>
      <c r="H24" s="200"/>
      <c r="I24" s="200"/>
      <c r="J24" s="228">
        <f>SUM(J5:J21)</f>
        <v>0</v>
      </c>
      <c r="K24" s="228">
        <f t="shared" ref="K24:BV24" si="0">SUM(K5:K21)</f>
        <v>0</v>
      </c>
      <c r="L24" s="228">
        <f t="shared" si="0"/>
        <v>0</v>
      </c>
      <c r="M24" s="228">
        <f t="shared" si="0"/>
        <v>0</v>
      </c>
      <c r="N24" s="228">
        <f t="shared" si="0"/>
        <v>0</v>
      </c>
      <c r="O24" s="228">
        <f t="shared" si="0"/>
        <v>0</v>
      </c>
      <c r="P24" s="228">
        <f t="shared" si="0"/>
        <v>0</v>
      </c>
      <c r="Q24" s="228">
        <f t="shared" si="0"/>
        <v>0</v>
      </c>
      <c r="R24" s="228">
        <f t="shared" si="0"/>
        <v>0</v>
      </c>
      <c r="S24" s="228">
        <f t="shared" si="0"/>
        <v>0</v>
      </c>
      <c r="T24" s="228">
        <f t="shared" si="0"/>
        <v>0</v>
      </c>
      <c r="U24" s="228">
        <f t="shared" si="0"/>
        <v>0</v>
      </c>
      <c r="V24" s="228">
        <f t="shared" si="0"/>
        <v>0</v>
      </c>
      <c r="W24" s="228">
        <f t="shared" si="0"/>
        <v>0</v>
      </c>
      <c r="X24" s="228">
        <f t="shared" si="0"/>
        <v>0</v>
      </c>
      <c r="Y24" s="228">
        <f t="shared" si="0"/>
        <v>0</v>
      </c>
      <c r="Z24" s="228">
        <f t="shared" si="0"/>
        <v>0</v>
      </c>
      <c r="AA24" s="228">
        <f t="shared" si="0"/>
        <v>0</v>
      </c>
      <c r="AB24" s="228">
        <f t="shared" si="0"/>
        <v>0</v>
      </c>
      <c r="AC24" s="228">
        <f t="shared" si="0"/>
        <v>0</v>
      </c>
      <c r="AD24" s="228">
        <f t="shared" si="0"/>
        <v>0</v>
      </c>
      <c r="AE24" s="228">
        <f t="shared" si="0"/>
        <v>0</v>
      </c>
      <c r="AF24" s="228">
        <f t="shared" si="0"/>
        <v>0</v>
      </c>
      <c r="AG24" s="228">
        <f t="shared" si="0"/>
        <v>0</v>
      </c>
      <c r="AH24" s="228">
        <f t="shared" si="0"/>
        <v>0</v>
      </c>
      <c r="AI24" s="228">
        <f t="shared" si="0"/>
        <v>0</v>
      </c>
      <c r="AJ24" s="228">
        <f t="shared" si="0"/>
        <v>0</v>
      </c>
      <c r="AK24" s="228">
        <f t="shared" si="0"/>
        <v>0</v>
      </c>
      <c r="AL24" s="228">
        <f t="shared" si="0"/>
        <v>0</v>
      </c>
      <c r="AM24" s="228">
        <f t="shared" si="0"/>
        <v>0</v>
      </c>
      <c r="AN24" s="228">
        <f t="shared" si="0"/>
        <v>0</v>
      </c>
      <c r="AO24" s="228">
        <f t="shared" si="0"/>
        <v>0</v>
      </c>
      <c r="AP24" s="228">
        <f t="shared" si="0"/>
        <v>0</v>
      </c>
      <c r="AQ24" s="228">
        <f t="shared" si="0"/>
        <v>0</v>
      </c>
      <c r="AR24" s="228">
        <f t="shared" si="0"/>
        <v>0</v>
      </c>
      <c r="AS24" s="228">
        <f t="shared" si="0"/>
        <v>0</v>
      </c>
      <c r="AT24" s="228">
        <f t="shared" si="0"/>
        <v>0</v>
      </c>
      <c r="AU24" s="228">
        <f t="shared" si="0"/>
        <v>0</v>
      </c>
      <c r="AV24" s="228">
        <f t="shared" si="0"/>
        <v>0</v>
      </c>
      <c r="AW24" s="228">
        <f t="shared" si="0"/>
        <v>0</v>
      </c>
      <c r="AX24" s="228">
        <f t="shared" si="0"/>
        <v>0</v>
      </c>
      <c r="AY24" s="228">
        <f t="shared" si="0"/>
        <v>0</v>
      </c>
      <c r="AZ24" s="228">
        <f t="shared" si="0"/>
        <v>0</v>
      </c>
      <c r="BA24" s="228">
        <f t="shared" si="0"/>
        <v>0</v>
      </c>
      <c r="BB24" s="228">
        <f t="shared" si="0"/>
        <v>0</v>
      </c>
      <c r="BC24" s="228">
        <f t="shared" si="0"/>
        <v>0</v>
      </c>
      <c r="BD24" s="228">
        <f t="shared" si="0"/>
        <v>0</v>
      </c>
      <c r="BE24" s="228">
        <f t="shared" si="0"/>
        <v>0</v>
      </c>
      <c r="BF24" s="228">
        <f t="shared" si="0"/>
        <v>0</v>
      </c>
      <c r="BG24" s="228">
        <f t="shared" si="0"/>
        <v>0</v>
      </c>
      <c r="BH24" s="228">
        <f t="shared" si="0"/>
        <v>0</v>
      </c>
      <c r="BI24" s="228">
        <f t="shared" si="0"/>
        <v>0</v>
      </c>
      <c r="BJ24" s="228">
        <f t="shared" si="0"/>
        <v>0</v>
      </c>
      <c r="BK24" s="228">
        <f t="shared" si="0"/>
        <v>0</v>
      </c>
      <c r="BL24" s="228">
        <f t="shared" si="0"/>
        <v>0</v>
      </c>
      <c r="BM24" s="228">
        <f t="shared" si="0"/>
        <v>0</v>
      </c>
      <c r="BN24" s="228">
        <f t="shared" si="0"/>
        <v>0</v>
      </c>
      <c r="BO24" s="228">
        <f t="shared" si="0"/>
        <v>0</v>
      </c>
      <c r="BP24" s="228">
        <f>SUM(BP5:BP21)</f>
        <v>6</v>
      </c>
      <c r="BQ24" s="228">
        <f t="shared" si="0"/>
        <v>0</v>
      </c>
      <c r="BR24" s="228">
        <f t="shared" si="0"/>
        <v>7</v>
      </c>
      <c r="BS24" s="228">
        <f t="shared" si="0"/>
        <v>0</v>
      </c>
      <c r="BT24" s="228">
        <f t="shared" si="0"/>
        <v>9</v>
      </c>
      <c r="BU24" s="228">
        <f t="shared" si="0"/>
        <v>0</v>
      </c>
      <c r="BV24" s="228">
        <f t="shared" si="0"/>
        <v>6</v>
      </c>
      <c r="BW24" s="228">
        <f t="shared" ref="BW24:DI24" si="1">SUM(BW5:BW21)</f>
        <v>0</v>
      </c>
      <c r="BX24" s="228">
        <f t="shared" si="1"/>
        <v>7</v>
      </c>
      <c r="BY24" s="228">
        <f t="shared" si="1"/>
        <v>0</v>
      </c>
      <c r="BZ24" s="228">
        <f t="shared" si="1"/>
        <v>14</v>
      </c>
      <c r="CA24" s="228">
        <f t="shared" si="1"/>
        <v>0</v>
      </c>
      <c r="CB24" s="228">
        <f t="shared" si="1"/>
        <v>65</v>
      </c>
      <c r="CC24" s="228">
        <f t="shared" si="1"/>
        <v>0</v>
      </c>
      <c r="CD24" s="228">
        <f t="shared" si="1"/>
        <v>83</v>
      </c>
      <c r="CE24" s="228">
        <f t="shared" si="1"/>
        <v>0</v>
      </c>
      <c r="CF24" s="228">
        <f t="shared" si="1"/>
        <v>39</v>
      </c>
      <c r="CG24" s="228">
        <f t="shared" si="1"/>
        <v>0</v>
      </c>
      <c r="CH24" s="228">
        <f t="shared" si="1"/>
        <v>67</v>
      </c>
      <c r="CI24" s="228">
        <f t="shared" si="1"/>
        <v>0</v>
      </c>
      <c r="CJ24" s="228">
        <f t="shared" si="1"/>
        <v>86</v>
      </c>
      <c r="CK24" s="228">
        <f t="shared" si="1"/>
        <v>0</v>
      </c>
      <c r="CL24" s="228">
        <f t="shared" si="1"/>
        <v>0</v>
      </c>
      <c r="CM24" s="228">
        <f t="shared" si="1"/>
        <v>0</v>
      </c>
      <c r="CN24" s="200">
        <f t="shared" si="1"/>
        <v>0</v>
      </c>
      <c r="CO24" s="200">
        <f t="shared" si="1"/>
        <v>0</v>
      </c>
      <c r="CP24" s="200">
        <f t="shared" si="1"/>
        <v>0</v>
      </c>
      <c r="CQ24" s="200">
        <f t="shared" si="1"/>
        <v>0</v>
      </c>
      <c r="CR24" s="200">
        <f t="shared" si="1"/>
        <v>0</v>
      </c>
      <c r="CS24" s="200">
        <f t="shared" si="1"/>
        <v>0</v>
      </c>
      <c r="CT24" s="200">
        <f t="shared" si="1"/>
        <v>0</v>
      </c>
      <c r="CU24" s="200">
        <f t="shared" si="1"/>
        <v>0</v>
      </c>
      <c r="CV24" s="200">
        <f t="shared" si="1"/>
        <v>0</v>
      </c>
      <c r="CW24" s="200">
        <f t="shared" si="1"/>
        <v>0</v>
      </c>
      <c r="CX24" s="200">
        <f t="shared" si="1"/>
        <v>0</v>
      </c>
      <c r="CY24" s="200">
        <f t="shared" si="1"/>
        <v>0</v>
      </c>
      <c r="CZ24" s="200">
        <f t="shared" si="1"/>
        <v>0</v>
      </c>
      <c r="DA24" s="200">
        <f t="shared" si="1"/>
        <v>0</v>
      </c>
      <c r="DB24" s="200">
        <f t="shared" si="1"/>
        <v>0</v>
      </c>
      <c r="DC24" s="200">
        <f t="shared" si="1"/>
        <v>0</v>
      </c>
      <c r="DD24" s="200">
        <f>SUM(DD5:DD21)</f>
        <v>0</v>
      </c>
      <c r="DE24" s="200">
        <f t="shared" si="1"/>
        <v>0</v>
      </c>
      <c r="DF24" s="200">
        <f t="shared" si="1"/>
        <v>0</v>
      </c>
      <c r="DG24" s="200">
        <f t="shared" si="1"/>
        <v>0</v>
      </c>
      <c r="DH24" s="200">
        <f t="shared" si="1"/>
        <v>0</v>
      </c>
      <c r="DI24" s="200">
        <f t="shared" si="1"/>
        <v>0</v>
      </c>
    </row>
    <row r="25" spans="1:113" ht="15.75" customHeight="1">
      <c r="A25" s="200"/>
      <c r="B25" s="200"/>
      <c r="C25" s="203"/>
      <c r="D25" s="36"/>
      <c r="E25" s="200"/>
      <c r="F25" s="200"/>
      <c r="G25" s="200"/>
      <c r="H25" s="200"/>
      <c r="I25" s="200"/>
      <c r="J25" s="281">
        <f>SUM(J24:K24)</f>
        <v>0</v>
      </c>
      <c r="K25" s="281"/>
      <c r="L25" s="281">
        <f t="shared" ref="L25" si="2">SUM(L24:M24)</f>
        <v>0</v>
      </c>
      <c r="M25" s="281"/>
      <c r="N25" s="281">
        <f>SUM(N24:O24)</f>
        <v>0</v>
      </c>
      <c r="O25" s="281"/>
      <c r="P25" s="281">
        <f t="shared" ref="P25" si="3">SUM(P24:Q24)</f>
        <v>0</v>
      </c>
      <c r="Q25" s="281"/>
      <c r="R25" s="281">
        <f t="shared" ref="R25" si="4">SUM(R24:S24)</f>
        <v>0</v>
      </c>
      <c r="S25" s="281"/>
      <c r="T25" s="281">
        <f t="shared" ref="T25" si="5">SUM(T24:U24)</f>
        <v>0</v>
      </c>
      <c r="U25" s="281"/>
      <c r="V25" s="281">
        <f t="shared" ref="V25" si="6">SUM(V24:W24)</f>
        <v>0</v>
      </c>
      <c r="W25" s="281"/>
      <c r="X25" s="281">
        <f t="shared" ref="X25" si="7">SUM(X24:Y24)</f>
        <v>0</v>
      </c>
      <c r="Y25" s="281"/>
      <c r="Z25" s="281">
        <f t="shared" ref="Z25" si="8">SUM(Z24:AA24)</f>
        <v>0</v>
      </c>
      <c r="AA25" s="281"/>
      <c r="AB25" s="281">
        <f t="shared" ref="AB25" si="9">SUM(AB24:AC24)</f>
        <v>0</v>
      </c>
      <c r="AC25" s="281"/>
      <c r="AD25" s="281">
        <f t="shared" ref="AD25" si="10">SUM(AD24:AE24)</f>
        <v>0</v>
      </c>
      <c r="AE25" s="281"/>
      <c r="AF25" s="281">
        <f t="shared" ref="AF25" si="11">SUM(AF24:AG24)</f>
        <v>0</v>
      </c>
      <c r="AG25" s="281"/>
      <c r="AH25" s="281">
        <f t="shared" ref="AH25" si="12">SUM(AH24:AI24)</f>
        <v>0</v>
      </c>
      <c r="AI25" s="281"/>
      <c r="AJ25" s="281">
        <f t="shared" ref="AJ25" si="13">SUM(AJ24:AK24)</f>
        <v>0</v>
      </c>
      <c r="AK25" s="281"/>
      <c r="AL25" s="281">
        <f t="shared" ref="AL25" si="14">SUM(AL24:AM24)</f>
        <v>0</v>
      </c>
      <c r="AM25" s="281"/>
      <c r="AN25" s="281">
        <f t="shared" ref="AN25" si="15">SUM(AN24:AO24)</f>
        <v>0</v>
      </c>
      <c r="AO25" s="281"/>
      <c r="AP25" s="281">
        <f t="shared" ref="AP25" si="16">SUM(AP24:AQ24)</f>
        <v>0</v>
      </c>
      <c r="AQ25" s="281"/>
      <c r="AR25" s="281">
        <f>SUM(AR24:AS24)</f>
        <v>0</v>
      </c>
      <c r="AS25" s="281"/>
      <c r="AT25" s="281">
        <f t="shared" ref="AT25" si="17">SUM(AT24:AU24)</f>
        <v>0</v>
      </c>
      <c r="AU25" s="281"/>
      <c r="AV25" s="281">
        <f t="shared" ref="AV25" si="18">SUM(AV24:AW24)</f>
        <v>0</v>
      </c>
      <c r="AW25" s="281"/>
      <c r="AX25" s="281">
        <f t="shared" ref="AX25" si="19">SUM(AX24:AY24)</f>
        <v>0</v>
      </c>
      <c r="AY25" s="281"/>
      <c r="AZ25" s="281">
        <f t="shared" ref="AZ25" si="20">SUM(AZ24:BA24)</f>
        <v>0</v>
      </c>
      <c r="BA25" s="281"/>
      <c r="BB25" s="281">
        <f t="shared" ref="BB25" si="21">SUM(BB24:BC24)</f>
        <v>0</v>
      </c>
      <c r="BC25" s="281"/>
      <c r="BD25" s="281">
        <f t="shared" ref="BD25" si="22">SUM(BD24:BE24)</f>
        <v>0</v>
      </c>
      <c r="BE25" s="281"/>
      <c r="BF25" s="281">
        <f t="shared" ref="BF25" si="23">SUM(BF24:BG24)</f>
        <v>0</v>
      </c>
      <c r="BG25" s="281"/>
      <c r="BH25" s="281">
        <f t="shared" ref="BH25" si="24">SUM(BH24:BI24)</f>
        <v>0</v>
      </c>
      <c r="BI25" s="281"/>
      <c r="BJ25" s="281">
        <f t="shared" ref="BJ25" si="25">SUM(BJ24:BK24)</f>
        <v>0</v>
      </c>
      <c r="BK25" s="281"/>
      <c r="BL25" s="281">
        <f t="shared" ref="BL25" si="26">SUM(BL24:BM24)</f>
        <v>0</v>
      </c>
      <c r="BM25" s="281"/>
      <c r="BN25" s="281">
        <f t="shared" ref="BN25" si="27">SUM(BN24:BO24)</f>
        <v>0</v>
      </c>
      <c r="BO25" s="281"/>
      <c r="BP25" s="281">
        <f>SUM(BP24:BQ24)</f>
        <v>6</v>
      </c>
      <c r="BQ25" s="281"/>
      <c r="BR25" s="281">
        <f t="shared" ref="BR25" si="28">SUM(BR24:BS24)</f>
        <v>7</v>
      </c>
      <c r="BS25" s="281"/>
      <c r="BT25" s="281">
        <f t="shared" ref="BT25" si="29">SUM(BT24:BU24)</f>
        <v>9</v>
      </c>
      <c r="BU25" s="281"/>
      <c r="BV25" s="281">
        <f t="shared" ref="BV25" si="30">SUM(BV24:BW24)</f>
        <v>6</v>
      </c>
      <c r="BW25" s="281"/>
      <c r="BX25" s="281">
        <f t="shared" ref="BX25" si="31">SUM(BX24:BY24)</f>
        <v>7</v>
      </c>
      <c r="BY25" s="281"/>
      <c r="BZ25" s="281">
        <f t="shared" ref="BZ25" si="32">SUM(BZ24:CA24)</f>
        <v>14</v>
      </c>
      <c r="CA25" s="281"/>
      <c r="CB25" s="281">
        <f t="shared" ref="CB25" si="33">SUM(CB24:CC24)</f>
        <v>65</v>
      </c>
      <c r="CC25" s="281"/>
      <c r="CD25" s="281">
        <f t="shared" ref="CD25" si="34">SUM(CD24:CE24)</f>
        <v>83</v>
      </c>
      <c r="CE25" s="281"/>
      <c r="CF25" s="281">
        <f t="shared" ref="CF25" si="35">SUM(CF24:CG24)</f>
        <v>39</v>
      </c>
      <c r="CG25" s="281"/>
      <c r="CH25" s="281">
        <f t="shared" ref="CH25" si="36">SUM(CH24:CI24)</f>
        <v>67</v>
      </c>
      <c r="CI25" s="281"/>
      <c r="CJ25" s="281">
        <f t="shared" ref="CJ25" si="37">SUM(CJ24:CK24)</f>
        <v>86</v>
      </c>
      <c r="CK25" s="281"/>
      <c r="CL25" s="281">
        <f t="shared" ref="CL25" si="38">SUM(CL24:CM24)</f>
        <v>0</v>
      </c>
      <c r="CM25" s="281"/>
      <c r="CN25" s="281">
        <f t="shared" ref="CN25" si="39">SUM(CN24:CO24)</f>
        <v>0</v>
      </c>
      <c r="CO25" s="281"/>
      <c r="CP25" s="281">
        <f t="shared" ref="CP25" si="40">SUM(CP24:CQ24)</f>
        <v>0</v>
      </c>
      <c r="CQ25" s="281"/>
      <c r="CR25" s="281">
        <f t="shared" ref="CR25" si="41">SUM(CR24:CS24)</f>
        <v>0</v>
      </c>
      <c r="CS25" s="281"/>
      <c r="CT25" s="281">
        <f t="shared" ref="CT25" si="42">SUM(CT24:CU24)</f>
        <v>0</v>
      </c>
      <c r="CU25" s="281"/>
      <c r="CV25" s="281">
        <f t="shared" ref="CV25" si="43">SUM(CV24:CW24)</f>
        <v>0</v>
      </c>
      <c r="CW25" s="281"/>
      <c r="CX25" s="281">
        <f t="shared" ref="CX25" si="44">SUM(CX24:CY24)</f>
        <v>0</v>
      </c>
      <c r="CY25" s="281"/>
      <c r="CZ25" s="281">
        <f t="shared" ref="CZ25" si="45">SUM(CZ24:DA24)</f>
        <v>0</v>
      </c>
      <c r="DA25" s="281"/>
      <c r="DB25" s="281">
        <f t="shared" ref="DB25" si="46">SUM(DB24:DC24)</f>
        <v>0</v>
      </c>
      <c r="DC25" s="281"/>
      <c r="DD25" s="281">
        <f t="shared" ref="DD25" si="47">SUM(DD24:DE24)</f>
        <v>0</v>
      </c>
      <c r="DE25" s="281"/>
      <c r="DF25" s="281">
        <f t="shared" ref="DF25" si="48">SUM(DF24:DG24)</f>
        <v>0</v>
      </c>
      <c r="DG25" s="281"/>
      <c r="DH25" s="281">
        <f t="shared" ref="DH25" si="49">SUM(DH24:DI24)</f>
        <v>0</v>
      </c>
      <c r="DI25" s="281"/>
    </row>
    <row r="26" spans="1:113" ht="15.75" customHeight="1">
      <c r="A26" s="200"/>
      <c r="B26" s="200"/>
      <c r="C26" s="203"/>
      <c r="D26" s="36"/>
      <c r="E26" s="200"/>
      <c r="F26" s="200"/>
      <c r="G26" s="200"/>
      <c r="H26" s="200"/>
      <c r="I26" s="200"/>
      <c r="J26" s="228"/>
      <c r="K26" s="228"/>
      <c r="L26" s="230"/>
      <c r="M26" s="230"/>
      <c r="N26" s="230"/>
      <c r="O26" s="230"/>
      <c r="P26" s="230"/>
      <c r="Q26" s="230"/>
      <c r="R26" s="230"/>
      <c r="S26" s="230"/>
      <c r="T26" s="230"/>
      <c r="U26" s="230"/>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row>
    <row r="27" spans="1:113" ht="15.75" customHeight="1">
      <c r="A27" s="200"/>
      <c r="B27" s="200"/>
      <c r="C27" s="203"/>
      <c r="D27" s="36"/>
      <c r="E27" s="200"/>
      <c r="F27" s="200"/>
      <c r="G27" s="200"/>
      <c r="H27" s="203"/>
      <c r="I27" s="203"/>
      <c r="J27" s="229" t="s">
        <v>667</v>
      </c>
      <c r="K27" s="228"/>
      <c r="L27" s="230"/>
      <c r="M27" s="230"/>
      <c r="N27" s="230"/>
      <c r="O27" s="230"/>
      <c r="P27" s="230"/>
      <c r="Q27" s="230"/>
      <c r="R27" s="230"/>
      <c r="S27" s="230"/>
      <c r="T27" s="230"/>
      <c r="U27" s="230"/>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row>
    <row r="28" spans="1:113" ht="15.75" customHeight="1">
      <c r="A28" s="200"/>
      <c r="B28" s="200"/>
      <c r="C28" s="203"/>
      <c r="D28" s="36"/>
      <c r="E28" s="200"/>
      <c r="F28" s="200"/>
      <c r="G28" s="200"/>
      <c r="H28" s="203"/>
      <c r="I28" s="203"/>
      <c r="J28" s="230">
        <f>COUNT(J5:J21)</f>
        <v>0</v>
      </c>
      <c r="K28" s="230">
        <f t="shared" ref="K28:BV28" si="50">COUNT(K5:K21)</f>
        <v>0</v>
      </c>
      <c r="L28" s="230">
        <f t="shared" si="50"/>
        <v>0</v>
      </c>
      <c r="M28" s="230">
        <f t="shared" si="50"/>
        <v>0</v>
      </c>
      <c r="N28" s="230">
        <f t="shared" si="50"/>
        <v>0</v>
      </c>
      <c r="O28" s="230">
        <f t="shared" si="50"/>
        <v>0</v>
      </c>
      <c r="P28" s="230">
        <f t="shared" si="50"/>
        <v>0</v>
      </c>
      <c r="Q28" s="230">
        <f t="shared" si="50"/>
        <v>0</v>
      </c>
      <c r="R28" s="230">
        <f t="shared" si="50"/>
        <v>0</v>
      </c>
      <c r="S28" s="230">
        <f t="shared" si="50"/>
        <v>0</v>
      </c>
      <c r="T28" s="230">
        <f t="shared" si="50"/>
        <v>0</v>
      </c>
      <c r="U28" s="230">
        <f t="shared" si="50"/>
        <v>0</v>
      </c>
      <c r="V28" s="230">
        <f t="shared" si="50"/>
        <v>0</v>
      </c>
      <c r="W28" s="230">
        <f t="shared" si="50"/>
        <v>0</v>
      </c>
      <c r="X28" s="230">
        <f t="shared" si="50"/>
        <v>0</v>
      </c>
      <c r="Y28" s="230">
        <f t="shared" si="50"/>
        <v>0</v>
      </c>
      <c r="Z28" s="230">
        <f t="shared" si="50"/>
        <v>0</v>
      </c>
      <c r="AA28" s="230">
        <f t="shared" si="50"/>
        <v>0</v>
      </c>
      <c r="AB28" s="230">
        <f t="shared" si="50"/>
        <v>0</v>
      </c>
      <c r="AC28" s="230">
        <f t="shared" si="50"/>
        <v>0</v>
      </c>
      <c r="AD28" s="230">
        <f t="shared" si="50"/>
        <v>0</v>
      </c>
      <c r="AE28" s="230">
        <f t="shared" si="50"/>
        <v>0</v>
      </c>
      <c r="AF28" s="230">
        <f t="shared" si="50"/>
        <v>0</v>
      </c>
      <c r="AG28" s="230">
        <f t="shared" si="50"/>
        <v>0</v>
      </c>
      <c r="AH28" s="230">
        <f t="shared" si="50"/>
        <v>0</v>
      </c>
      <c r="AI28" s="230">
        <f t="shared" si="50"/>
        <v>0</v>
      </c>
      <c r="AJ28" s="230">
        <f t="shared" si="50"/>
        <v>0</v>
      </c>
      <c r="AK28" s="230">
        <f t="shared" si="50"/>
        <v>0</v>
      </c>
      <c r="AL28" s="230">
        <f t="shared" si="50"/>
        <v>0</v>
      </c>
      <c r="AM28" s="230">
        <f t="shared" si="50"/>
        <v>0</v>
      </c>
      <c r="AN28" s="230">
        <f t="shared" si="50"/>
        <v>0</v>
      </c>
      <c r="AO28" s="230">
        <f t="shared" si="50"/>
        <v>0</v>
      </c>
      <c r="AP28" s="230">
        <f t="shared" si="50"/>
        <v>0</v>
      </c>
      <c r="AQ28" s="230">
        <f t="shared" si="50"/>
        <v>0</v>
      </c>
      <c r="AR28" s="230">
        <f t="shared" si="50"/>
        <v>0</v>
      </c>
      <c r="AS28" s="230">
        <f t="shared" si="50"/>
        <v>0</v>
      </c>
      <c r="AT28" s="230">
        <f t="shared" si="50"/>
        <v>0</v>
      </c>
      <c r="AU28" s="230">
        <f t="shared" si="50"/>
        <v>0</v>
      </c>
      <c r="AV28" s="230">
        <f t="shared" si="50"/>
        <v>0</v>
      </c>
      <c r="AW28" s="230">
        <f t="shared" si="50"/>
        <v>0</v>
      </c>
      <c r="AX28" s="230">
        <f t="shared" si="50"/>
        <v>0</v>
      </c>
      <c r="AY28" s="230">
        <f t="shared" si="50"/>
        <v>0</v>
      </c>
      <c r="AZ28" s="230">
        <f t="shared" si="50"/>
        <v>0</v>
      </c>
      <c r="BA28" s="230">
        <f t="shared" si="50"/>
        <v>0</v>
      </c>
      <c r="BB28" s="230">
        <f t="shared" si="50"/>
        <v>0</v>
      </c>
      <c r="BC28" s="230">
        <f t="shared" si="50"/>
        <v>0</v>
      </c>
      <c r="BD28" s="230">
        <f t="shared" si="50"/>
        <v>0</v>
      </c>
      <c r="BE28" s="230">
        <f t="shared" si="50"/>
        <v>0</v>
      </c>
      <c r="BF28" s="230">
        <f t="shared" si="50"/>
        <v>0</v>
      </c>
      <c r="BG28" s="230">
        <f t="shared" si="50"/>
        <v>0</v>
      </c>
      <c r="BH28" s="230">
        <f t="shared" si="50"/>
        <v>0</v>
      </c>
      <c r="BI28" s="230">
        <f t="shared" si="50"/>
        <v>0</v>
      </c>
      <c r="BJ28" s="230">
        <f t="shared" si="50"/>
        <v>0</v>
      </c>
      <c r="BK28" s="230">
        <f t="shared" si="50"/>
        <v>0</v>
      </c>
      <c r="BL28" s="230">
        <f t="shared" si="50"/>
        <v>0</v>
      </c>
      <c r="BM28" s="230">
        <f t="shared" si="50"/>
        <v>0</v>
      </c>
      <c r="BN28" s="230">
        <f t="shared" si="50"/>
        <v>0</v>
      </c>
      <c r="BO28" s="230">
        <f t="shared" si="50"/>
        <v>0</v>
      </c>
      <c r="BP28" s="230">
        <f>COUNT(BP5:BP21)</f>
        <v>17</v>
      </c>
      <c r="BQ28" s="230">
        <f t="shared" si="50"/>
        <v>0</v>
      </c>
      <c r="BR28" s="230">
        <f t="shared" si="50"/>
        <v>17</v>
      </c>
      <c r="BS28" s="230">
        <f t="shared" si="50"/>
        <v>0</v>
      </c>
      <c r="BT28" s="230">
        <f t="shared" si="50"/>
        <v>17</v>
      </c>
      <c r="BU28" s="230">
        <f t="shared" si="50"/>
        <v>0</v>
      </c>
      <c r="BV28" s="230">
        <f t="shared" si="50"/>
        <v>17</v>
      </c>
      <c r="BW28" s="230">
        <f t="shared" ref="BW28:DI28" si="51">COUNT(BW5:BW21)</f>
        <v>0</v>
      </c>
      <c r="BX28" s="230">
        <f t="shared" si="51"/>
        <v>17</v>
      </c>
      <c r="BY28" s="230">
        <f t="shared" si="51"/>
        <v>0</v>
      </c>
      <c r="BZ28" s="230">
        <f t="shared" si="51"/>
        <v>17</v>
      </c>
      <c r="CA28" s="230">
        <f t="shared" si="51"/>
        <v>0</v>
      </c>
      <c r="CB28" s="230">
        <f t="shared" si="51"/>
        <v>17</v>
      </c>
      <c r="CC28" s="230">
        <f t="shared" si="51"/>
        <v>0</v>
      </c>
      <c r="CD28" s="230">
        <f t="shared" si="51"/>
        <v>16</v>
      </c>
      <c r="CE28" s="230">
        <f t="shared" si="51"/>
        <v>0</v>
      </c>
      <c r="CF28" s="230">
        <f t="shared" si="51"/>
        <v>16</v>
      </c>
      <c r="CG28" s="230">
        <f t="shared" si="51"/>
        <v>0</v>
      </c>
      <c r="CH28" s="230">
        <f t="shared" si="51"/>
        <v>16</v>
      </c>
      <c r="CI28" s="230">
        <f t="shared" si="51"/>
        <v>0</v>
      </c>
      <c r="CJ28" s="230">
        <f t="shared" si="51"/>
        <v>14</v>
      </c>
      <c r="CK28" s="230">
        <f t="shared" si="51"/>
        <v>0</v>
      </c>
      <c r="CL28" s="230">
        <f t="shared" si="51"/>
        <v>0</v>
      </c>
      <c r="CM28" s="230">
        <f t="shared" si="51"/>
        <v>0</v>
      </c>
      <c r="CN28" s="203">
        <f t="shared" si="51"/>
        <v>0</v>
      </c>
      <c r="CO28" s="203">
        <f t="shared" si="51"/>
        <v>0</v>
      </c>
      <c r="CP28" s="203">
        <f t="shared" si="51"/>
        <v>0</v>
      </c>
      <c r="CQ28" s="203">
        <f t="shared" si="51"/>
        <v>0</v>
      </c>
      <c r="CR28" s="203">
        <f t="shared" si="51"/>
        <v>0</v>
      </c>
      <c r="CS28" s="203">
        <f t="shared" si="51"/>
        <v>0</v>
      </c>
      <c r="CT28" s="203">
        <f t="shared" si="51"/>
        <v>0</v>
      </c>
      <c r="CU28" s="203">
        <f t="shared" si="51"/>
        <v>0</v>
      </c>
      <c r="CV28" s="203">
        <f t="shared" si="51"/>
        <v>0</v>
      </c>
      <c r="CW28" s="203">
        <f t="shared" si="51"/>
        <v>0</v>
      </c>
      <c r="CX28" s="203">
        <f t="shared" si="51"/>
        <v>0</v>
      </c>
      <c r="CY28" s="203">
        <f t="shared" si="51"/>
        <v>0</v>
      </c>
      <c r="CZ28" s="203">
        <f t="shared" si="51"/>
        <v>0</v>
      </c>
      <c r="DA28" s="203">
        <f t="shared" si="51"/>
        <v>0</v>
      </c>
      <c r="DB28" s="203">
        <f t="shared" si="51"/>
        <v>0</v>
      </c>
      <c r="DC28" s="203">
        <f t="shared" si="51"/>
        <v>0</v>
      </c>
      <c r="DD28" s="203">
        <f t="shared" si="51"/>
        <v>0</v>
      </c>
      <c r="DE28" s="203">
        <f t="shared" si="51"/>
        <v>0</v>
      </c>
      <c r="DF28" s="203">
        <f t="shared" si="51"/>
        <v>0</v>
      </c>
      <c r="DG28" s="203">
        <f t="shared" si="51"/>
        <v>0</v>
      </c>
      <c r="DH28" s="203">
        <f t="shared" si="51"/>
        <v>0</v>
      </c>
      <c r="DI28" s="203">
        <f t="shared" si="51"/>
        <v>0</v>
      </c>
    </row>
    <row r="29" spans="1:113" ht="15.75" customHeight="1">
      <c r="A29" s="200"/>
      <c r="B29" s="200"/>
      <c r="C29" s="203"/>
      <c r="D29" s="36"/>
      <c r="E29" s="200"/>
      <c r="F29" s="200"/>
      <c r="G29" s="200"/>
      <c r="H29" s="203"/>
      <c r="I29" s="203"/>
      <c r="J29" s="296">
        <f>MAX(J28:K28)</f>
        <v>0</v>
      </c>
      <c r="K29" s="296"/>
      <c r="L29" s="296">
        <f t="shared" ref="L29" si="52">MAX(L28:M28)</f>
        <v>0</v>
      </c>
      <c r="M29" s="296"/>
      <c r="N29" s="296">
        <f>MAX(N28:O28)</f>
        <v>0</v>
      </c>
      <c r="O29" s="296"/>
      <c r="P29" s="296">
        <f>MAX(P28:Q28)</f>
        <v>0</v>
      </c>
      <c r="Q29" s="296"/>
      <c r="R29" s="296">
        <f t="shared" ref="R29" si="53">MAX(R28:S28)</f>
        <v>0</v>
      </c>
      <c r="S29" s="296"/>
      <c r="T29" s="296">
        <f t="shared" ref="T29" si="54">MAX(T28:U28)</f>
        <v>0</v>
      </c>
      <c r="U29" s="296"/>
      <c r="V29" s="296">
        <f t="shared" ref="V29" si="55">MAX(V28:W28)</f>
        <v>0</v>
      </c>
      <c r="W29" s="296"/>
      <c r="X29" s="296">
        <f t="shared" ref="X29" si="56">MAX(X28:Y28)</f>
        <v>0</v>
      </c>
      <c r="Y29" s="296"/>
      <c r="Z29" s="296">
        <f t="shared" ref="Z29" si="57">MAX(Z28:AA28)</f>
        <v>0</v>
      </c>
      <c r="AA29" s="296"/>
      <c r="AB29" s="296">
        <f t="shared" ref="AB29" si="58">MAX(AB28:AC28)</f>
        <v>0</v>
      </c>
      <c r="AC29" s="296"/>
      <c r="AD29" s="296">
        <f t="shared" ref="AD29" si="59">MAX(AD28:AE28)</f>
        <v>0</v>
      </c>
      <c r="AE29" s="296"/>
      <c r="AF29" s="296">
        <f t="shared" ref="AF29" si="60">MAX(AF28:AG28)</f>
        <v>0</v>
      </c>
      <c r="AG29" s="296"/>
      <c r="AH29" s="296">
        <f t="shared" ref="AH29" si="61">MAX(AH28:AI28)</f>
        <v>0</v>
      </c>
      <c r="AI29" s="296"/>
      <c r="AJ29" s="296">
        <f t="shared" ref="AJ29" si="62">MAX(AJ28:AK28)</f>
        <v>0</v>
      </c>
      <c r="AK29" s="296"/>
      <c r="AL29" s="296">
        <f t="shared" ref="AL29" si="63">MAX(AL28:AM28)</f>
        <v>0</v>
      </c>
      <c r="AM29" s="296"/>
      <c r="AN29" s="296">
        <f t="shared" ref="AN29" si="64">MAX(AN28:AO28)</f>
        <v>0</v>
      </c>
      <c r="AO29" s="296"/>
      <c r="AP29" s="296">
        <f t="shared" ref="AP29" si="65">MAX(AP28:AQ28)</f>
        <v>0</v>
      </c>
      <c r="AQ29" s="296"/>
      <c r="AR29" s="296">
        <f t="shared" ref="AR29" si="66">MAX(AR28:AS28)</f>
        <v>0</v>
      </c>
      <c r="AS29" s="296"/>
      <c r="AT29" s="296">
        <f t="shared" ref="AT29" si="67">MAX(AT28:AU28)</f>
        <v>0</v>
      </c>
      <c r="AU29" s="296"/>
      <c r="AV29" s="296">
        <f t="shared" ref="AV29" si="68">MAX(AV28:AW28)</f>
        <v>0</v>
      </c>
      <c r="AW29" s="296"/>
      <c r="AX29" s="296">
        <f t="shared" ref="AX29" si="69">MAX(AX28:AY28)</f>
        <v>0</v>
      </c>
      <c r="AY29" s="296"/>
      <c r="AZ29" s="296">
        <f t="shared" ref="AZ29" si="70">MAX(AZ28:BA28)</f>
        <v>0</v>
      </c>
      <c r="BA29" s="296"/>
      <c r="BB29" s="296">
        <f t="shared" ref="BB29" si="71">MAX(BB28:BC28)</f>
        <v>0</v>
      </c>
      <c r="BC29" s="296"/>
      <c r="BD29" s="296">
        <f t="shared" ref="BD29" si="72">MAX(BD28:BE28)</f>
        <v>0</v>
      </c>
      <c r="BE29" s="296"/>
      <c r="BF29" s="296">
        <f t="shared" ref="BF29" si="73">MAX(BF28:BG28)</f>
        <v>0</v>
      </c>
      <c r="BG29" s="296"/>
      <c r="BH29" s="296">
        <f t="shared" ref="BH29" si="74">MAX(BH28:BI28)</f>
        <v>0</v>
      </c>
      <c r="BI29" s="296"/>
      <c r="BJ29" s="296">
        <f t="shared" ref="BJ29" si="75">MAX(BJ28:BK28)</f>
        <v>0</v>
      </c>
      <c r="BK29" s="296"/>
      <c r="BL29" s="296">
        <f t="shared" ref="BL29" si="76">MAX(BL28:BM28)</f>
        <v>0</v>
      </c>
      <c r="BM29" s="296"/>
      <c r="BN29" s="296">
        <f t="shared" ref="BN29" si="77">MAX(BN28:BO28)</f>
        <v>0</v>
      </c>
      <c r="BO29" s="296"/>
      <c r="BP29" s="296">
        <f>MAX(BP28:BQ28)</f>
        <v>17</v>
      </c>
      <c r="BQ29" s="296"/>
      <c r="BR29" s="296">
        <f t="shared" ref="BR29" si="78">MAX(BR28:BS28)</f>
        <v>17</v>
      </c>
      <c r="BS29" s="296"/>
      <c r="BT29" s="296">
        <f t="shared" ref="BT29" si="79">MAX(BT28:BU28)</f>
        <v>17</v>
      </c>
      <c r="BU29" s="296"/>
      <c r="BV29" s="296">
        <f t="shared" ref="BV29" si="80">MAX(BV28:BW28)</f>
        <v>17</v>
      </c>
      <c r="BW29" s="296"/>
      <c r="BX29" s="296">
        <f t="shared" ref="BX29" si="81">MAX(BX28:BY28)</f>
        <v>17</v>
      </c>
      <c r="BY29" s="296"/>
      <c r="BZ29" s="296">
        <f t="shared" ref="BZ29" si="82">MAX(BZ28:CA28)</f>
        <v>17</v>
      </c>
      <c r="CA29" s="296"/>
      <c r="CB29" s="296">
        <f t="shared" ref="CB29" si="83">MAX(CB28:CC28)</f>
        <v>17</v>
      </c>
      <c r="CC29" s="296"/>
      <c r="CD29" s="296">
        <f t="shared" ref="CD29" si="84">MAX(CD28:CE28)</f>
        <v>16</v>
      </c>
      <c r="CE29" s="296"/>
      <c r="CF29" s="296">
        <f t="shared" ref="CF29" si="85">MAX(CF28:CG28)</f>
        <v>16</v>
      </c>
      <c r="CG29" s="296"/>
      <c r="CH29" s="296">
        <f t="shared" ref="CH29" si="86">MAX(CH28:CI28)</f>
        <v>16</v>
      </c>
      <c r="CI29" s="296"/>
      <c r="CJ29" s="296">
        <f t="shared" ref="CJ29" si="87">MAX(CJ28:CK28)</f>
        <v>14</v>
      </c>
      <c r="CK29" s="296"/>
      <c r="CL29" s="296">
        <f t="shared" ref="CL29" si="88">MAX(CL28:CM28)</f>
        <v>0</v>
      </c>
      <c r="CM29" s="296"/>
      <c r="CN29" s="296">
        <f t="shared" ref="CN29" si="89">MAX(CN28:CO28)</f>
        <v>0</v>
      </c>
      <c r="CO29" s="296"/>
      <c r="CP29" s="296">
        <f t="shared" ref="CP29" si="90">MAX(CP28:CQ28)</f>
        <v>0</v>
      </c>
      <c r="CQ29" s="296"/>
      <c r="CR29" s="296">
        <f t="shared" ref="CR29" si="91">MAX(CR28:CS28)</f>
        <v>0</v>
      </c>
      <c r="CS29" s="296"/>
      <c r="CT29" s="296">
        <f t="shared" ref="CT29" si="92">MAX(CT28:CU28)</f>
        <v>0</v>
      </c>
      <c r="CU29" s="296"/>
      <c r="CV29" s="296">
        <f t="shared" ref="CV29" si="93">MAX(CV28:CW28)</f>
        <v>0</v>
      </c>
      <c r="CW29" s="296"/>
      <c r="CX29" s="296">
        <f t="shared" ref="CX29" si="94">MAX(CX28:CY28)</f>
        <v>0</v>
      </c>
      <c r="CY29" s="296"/>
      <c r="CZ29" s="296">
        <f t="shared" ref="CZ29" si="95">MAX(CZ28:DA28)</f>
        <v>0</v>
      </c>
      <c r="DA29" s="296"/>
      <c r="DB29" s="296">
        <f t="shared" ref="DB29" si="96">MAX(DB28:DC28)</f>
        <v>0</v>
      </c>
      <c r="DC29" s="296"/>
      <c r="DD29" s="296">
        <f t="shared" ref="DD29" si="97">MAX(DD28:DE28)</f>
        <v>0</v>
      </c>
      <c r="DE29" s="296"/>
      <c r="DF29" s="296">
        <f t="shared" ref="DF29" si="98">MAX(DF28:DG28)</f>
        <v>0</v>
      </c>
      <c r="DG29" s="296"/>
      <c r="DH29" s="296">
        <f t="shared" ref="DH29" si="99">MAX(DH28:DI28)</f>
        <v>0</v>
      </c>
      <c r="DI29" s="296"/>
    </row>
    <row r="30" spans="1:113" ht="15.75" customHeight="1">
      <c r="A30" s="200"/>
      <c r="B30" s="200"/>
      <c r="C30" s="203"/>
      <c r="D30" s="36"/>
      <c r="E30" s="200"/>
      <c r="F30" s="200"/>
      <c r="G30" s="200"/>
      <c r="H30" s="203"/>
      <c r="I30" s="203"/>
      <c r="J30" s="230"/>
      <c r="K30" s="228"/>
      <c r="L30" s="230"/>
      <c r="M30" s="230"/>
      <c r="N30" s="230"/>
      <c r="O30" s="230"/>
      <c r="P30" s="230"/>
      <c r="Q30" s="230"/>
      <c r="R30" s="230"/>
      <c r="S30" s="230"/>
      <c r="T30" s="230"/>
      <c r="U30" s="230"/>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row>
    <row r="31" spans="1:113" ht="15.75" customHeight="1">
      <c r="A31" s="200"/>
      <c r="B31" s="200"/>
      <c r="C31" s="203"/>
      <c r="D31" s="36"/>
      <c r="E31" s="200"/>
      <c r="F31" s="200"/>
      <c r="G31" s="200"/>
      <c r="H31" s="203"/>
      <c r="I31" s="203"/>
      <c r="J31" s="230"/>
      <c r="K31" s="228"/>
      <c r="L31" s="230"/>
      <c r="M31" s="230"/>
      <c r="N31" s="230"/>
      <c r="O31" s="230"/>
      <c r="P31" s="230"/>
      <c r="Q31" s="230"/>
      <c r="R31" s="230"/>
      <c r="S31" s="230"/>
      <c r="T31" s="230"/>
      <c r="U31" s="230"/>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row>
    <row r="32" spans="1:113" ht="15.75" customHeight="1">
      <c r="A32" s="200"/>
      <c r="B32" s="200"/>
      <c r="C32" s="203"/>
      <c r="D32" s="36"/>
      <c r="E32" s="200"/>
      <c r="F32" s="200"/>
      <c r="G32" s="200"/>
      <c r="H32" s="203"/>
      <c r="I32" s="203"/>
      <c r="J32" s="59" t="s">
        <v>674</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row>
    <row r="33" spans="1:113" ht="15.75" customHeight="1">
      <c r="A33" s="200"/>
      <c r="B33" s="200"/>
      <c r="C33" s="203"/>
      <c r="D33" s="36"/>
      <c r="E33" s="200"/>
      <c r="F33" s="200"/>
      <c r="G33" s="200"/>
      <c r="H33" s="203"/>
      <c r="I33" s="203"/>
      <c r="J33" s="280" t="s">
        <v>675</v>
      </c>
      <c r="K33" s="280"/>
      <c r="L33" s="280"/>
      <c r="M33" s="280"/>
      <c r="N33" s="60">
        <v>1</v>
      </c>
      <c r="O33" s="60">
        <v>2</v>
      </c>
      <c r="P33" s="60">
        <v>3</v>
      </c>
      <c r="Q33" s="60">
        <v>4</v>
      </c>
      <c r="R33" s="60">
        <v>5</v>
      </c>
      <c r="S33" s="60">
        <v>6</v>
      </c>
      <c r="T33" s="60">
        <v>7</v>
      </c>
      <c r="U33" s="60">
        <v>8</v>
      </c>
      <c r="V33" s="60">
        <v>9</v>
      </c>
      <c r="W33" s="60">
        <v>10</v>
      </c>
      <c r="X33" s="60">
        <v>11</v>
      </c>
      <c r="Y33" s="60">
        <v>12</v>
      </c>
      <c r="Z33" s="60">
        <v>13</v>
      </c>
      <c r="AA33" s="60">
        <v>14</v>
      </c>
      <c r="AB33" s="60">
        <v>15</v>
      </c>
      <c r="AC33" s="60">
        <v>16</v>
      </c>
      <c r="AD33" s="60">
        <v>17</v>
      </c>
      <c r="AE33" s="60">
        <v>18</v>
      </c>
      <c r="AF33" s="60">
        <v>19</v>
      </c>
      <c r="AG33" s="60">
        <v>20</v>
      </c>
      <c r="AH33" s="60">
        <v>21</v>
      </c>
      <c r="AI33" s="60">
        <v>22</v>
      </c>
      <c r="AJ33" s="60">
        <v>23</v>
      </c>
      <c r="AK33" s="60">
        <v>24</v>
      </c>
      <c r="AL33" s="60">
        <v>25</v>
      </c>
      <c r="AM33" s="60">
        <v>26</v>
      </c>
      <c r="AN33" s="60">
        <v>27</v>
      </c>
      <c r="AO33" s="60">
        <v>28</v>
      </c>
      <c r="AP33" s="60">
        <v>29</v>
      </c>
      <c r="AQ33" s="60">
        <v>30</v>
      </c>
      <c r="AR33" s="60">
        <v>31</v>
      </c>
      <c r="AS33" s="60">
        <v>32</v>
      </c>
      <c r="AT33" s="60">
        <v>33</v>
      </c>
      <c r="AU33" s="60">
        <v>34</v>
      </c>
      <c r="AV33" s="60">
        <v>35</v>
      </c>
      <c r="AW33" s="60">
        <v>36</v>
      </c>
      <c r="AX33" s="60">
        <v>37</v>
      </c>
      <c r="AY33" s="60">
        <v>38</v>
      </c>
      <c r="AZ33" s="60">
        <v>39</v>
      </c>
      <c r="BA33" s="60">
        <v>40</v>
      </c>
      <c r="BB33" s="60">
        <v>41</v>
      </c>
      <c r="BC33" s="60">
        <v>42</v>
      </c>
      <c r="BD33" s="60">
        <v>43</v>
      </c>
      <c r="BE33" s="60">
        <v>44</v>
      </c>
      <c r="BF33" s="60">
        <v>45</v>
      </c>
      <c r="BG33" s="60">
        <v>46</v>
      </c>
      <c r="BH33" s="60">
        <v>47</v>
      </c>
      <c r="BI33" s="60">
        <v>48</v>
      </c>
      <c r="BJ33" s="60">
        <v>49</v>
      </c>
      <c r="BK33" s="60">
        <v>50</v>
      </c>
      <c r="BL33" s="60">
        <v>51</v>
      </c>
      <c r="BM33" s="60">
        <v>52</v>
      </c>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row>
    <row r="34" spans="1:113" ht="15.75" customHeight="1">
      <c r="A34" s="200"/>
      <c r="B34" s="200"/>
      <c r="C34" s="203"/>
      <c r="D34" s="36"/>
      <c r="E34" s="200"/>
      <c r="F34" s="200"/>
      <c r="G34" s="200"/>
      <c r="H34" s="203"/>
      <c r="I34" s="203"/>
      <c r="J34" s="280" t="s">
        <v>676</v>
      </c>
      <c r="K34" s="280"/>
      <c r="L34" s="280"/>
      <c r="M34" s="280"/>
      <c r="N34" s="60">
        <f>J25</f>
        <v>0</v>
      </c>
      <c r="O34" s="60">
        <f>L25</f>
        <v>0</v>
      </c>
      <c r="P34" s="60">
        <f>N25</f>
        <v>0</v>
      </c>
      <c r="Q34" s="60">
        <f>P25</f>
        <v>0</v>
      </c>
      <c r="R34" s="60">
        <f>R25</f>
        <v>0</v>
      </c>
      <c r="S34" s="60">
        <f>T25</f>
        <v>0</v>
      </c>
      <c r="T34" s="60">
        <f>V25</f>
        <v>0</v>
      </c>
      <c r="U34" s="60">
        <f>X25</f>
        <v>0</v>
      </c>
      <c r="V34" s="60">
        <f>Z25</f>
        <v>0</v>
      </c>
      <c r="W34" s="60">
        <f>AB25</f>
        <v>0</v>
      </c>
      <c r="X34" s="60">
        <f>AD25</f>
        <v>0</v>
      </c>
      <c r="Y34" s="60">
        <f>AF25</f>
        <v>0</v>
      </c>
      <c r="Z34" s="60">
        <f>AH25</f>
        <v>0</v>
      </c>
      <c r="AA34" s="60">
        <f>AJ25</f>
        <v>0</v>
      </c>
      <c r="AB34" s="60">
        <f>AL25</f>
        <v>0</v>
      </c>
      <c r="AC34" s="60">
        <f>AN25</f>
        <v>0</v>
      </c>
      <c r="AD34" s="60">
        <f>AP25</f>
        <v>0</v>
      </c>
      <c r="AE34" s="60">
        <f>AR25</f>
        <v>0</v>
      </c>
      <c r="AF34" s="60">
        <f>AT25</f>
        <v>0</v>
      </c>
      <c r="AG34" s="60">
        <f>AV25</f>
        <v>0</v>
      </c>
      <c r="AH34" s="60">
        <f>AX25</f>
        <v>0</v>
      </c>
      <c r="AI34" s="60">
        <f>AZ25</f>
        <v>0</v>
      </c>
      <c r="AJ34" s="60">
        <f>BB25</f>
        <v>0</v>
      </c>
      <c r="AK34" s="60">
        <f>BD25</f>
        <v>0</v>
      </c>
      <c r="AL34" s="60">
        <f>BF25</f>
        <v>0</v>
      </c>
      <c r="AM34" s="60">
        <f>BH25</f>
        <v>0</v>
      </c>
      <c r="AN34" s="60">
        <f>BJ25</f>
        <v>0</v>
      </c>
      <c r="AO34" s="60">
        <f>BL25</f>
        <v>0</v>
      </c>
      <c r="AP34" s="60">
        <f>BN25</f>
        <v>0</v>
      </c>
      <c r="AQ34" s="60">
        <f>BP25</f>
        <v>6</v>
      </c>
      <c r="AR34" s="60">
        <f>BR25</f>
        <v>7</v>
      </c>
      <c r="AS34" s="60">
        <f>BT25</f>
        <v>9</v>
      </c>
      <c r="AT34" s="60">
        <f>BV25</f>
        <v>6</v>
      </c>
      <c r="AU34" s="60">
        <f>BX25</f>
        <v>7</v>
      </c>
      <c r="AV34" s="60">
        <f>BZ25</f>
        <v>14</v>
      </c>
      <c r="AW34" s="60">
        <f>CB25</f>
        <v>65</v>
      </c>
      <c r="AX34" s="60">
        <f>CD25</f>
        <v>83</v>
      </c>
      <c r="AY34" s="60">
        <f>CF25</f>
        <v>39</v>
      </c>
      <c r="AZ34" s="60">
        <f>CH25</f>
        <v>67</v>
      </c>
      <c r="BA34" s="60">
        <f>CJ25</f>
        <v>86</v>
      </c>
      <c r="BB34" s="60">
        <f>CL25</f>
        <v>0</v>
      </c>
      <c r="BC34" s="60">
        <f>CN25</f>
        <v>0</v>
      </c>
      <c r="BD34" s="60">
        <f>CP25</f>
        <v>0</v>
      </c>
      <c r="BE34" s="60">
        <f>CR25</f>
        <v>0</v>
      </c>
      <c r="BF34" s="60">
        <f>CT25</f>
        <v>0</v>
      </c>
      <c r="BG34" s="60">
        <f>CV25</f>
        <v>0</v>
      </c>
      <c r="BH34" s="60">
        <f>CX25</f>
        <v>0</v>
      </c>
      <c r="BI34" s="60">
        <f>CZ25</f>
        <v>0</v>
      </c>
      <c r="BJ34" s="60">
        <f>DB25</f>
        <v>0</v>
      </c>
      <c r="BK34" s="60">
        <f>DD25</f>
        <v>0</v>
      </c>
      <c r="BL34" s="60">
        <f>DF25</f>
        <v>0</v>
      </c>
      <c r="BM34" s="60">
        <f>DH25</f>
        <v>0</v>
      </c>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row>
    <row r="35" spans="1:113" ht="15.75" customHeight="1">
      <c r="A35" s="200"/>
      <c r="B35" s="200"/>
      <c r="C35" s="203"/>
      <c r="D35" s="36"/>
      <c r="E35" s="200"/>
      <c r="F35" s="200"/>
      <c r="G35" s="200"/>
      <c r="H35" s="203"/>
      <c r="I35" s="203"/>
      <c r="J35" s="280" t="s">
        <v>1110</v>
      </c>
      <c r="K35" s="280"/>
      <c r="L35" s="280"/>
      <c r="M35" s="280"/>
      <c r="N35" s="60">
        <f>J29</f>
        <v>0</v>
      </c>
      <c r="O35" s="60">
        <f>L29</f>
        <v>0</v>
      </c>
      <c r="P35" s="60">
        <f>N29</f>
        <v>0</v>
      </c>
      <c r="Q35" s="60">
        <f>P29</f>
        <v>0</v>
      </c>
      <c r="R35" s="60">
        <f>R29</f>
        <v>0</v>
      </c>
      <c r="S35" s="60">
        <f>T29</f>
        <v>0</v>
      </c>
      <c r="T35" s="60">
        <f>V29</f>
        <v>0</v>
      </c>
      <c r="U35" s="60">
        <f>X29</f>
        <v>0</v>
      </c>
      <c r="V35" s="60">
        <f>Z29</f>
        <v>0</v>
      </c>
      <c r="W35" s="60">
        <f>AB29</f>
        <v>0</v>
      </c>
      <c r="X35" s="60">
        <f>AD29</f>
        <v>0</v>
      </c>
      <c r="Y35" s="60">
        <f>AF29</f>
        <v>0</v>
      </c>
      <c r="Z35" s="60">
        <f>AH29</f>
        <v>0</v>
      </c>
      <c r="AA35" s="60">
        <f>AJ29</f>
        <v>0</v>
      </c>
      <c r="AB35" s="60">
        <f>AL29</f>
        <v>0</v>
      </c>
      <c r="AC35" s="60">
        <f>AN29</f>
        <v>0</v>
      </c>
      <c r="AD35" s="60">
        <f>AP29</f>
        <v>0</v>
      </c>
      <c r="AE35" s="60">
        <f>AR29</f>
        <v>0</v>
      </c>
      <c r="AF35" s="60">
        <f>AT29</f>
        <v>0</v>
      </c>
      <c r="AG35" s="60">
        <f>AV29</f>
        <v>0</v>
      </c>
      <c r="AH35" s="60">
        <f>AX29</f>
        <v>0</v>
      </c>
      <c r="AI35" s="60">
        <f>AZ29</f>
        <v>0</v>
      </c>
      <c r="AJ35" s="60">
        <f>BB29</f>
        <v>0</v>
      </c>
      <c r="AK35" s="60">
        <f>BD29</f>
        <v>0</v>
      </c>
      <c r="AL35" s="60">
        <f>BF29</f>
        <v>0</v>
      </c>
      <c r="AM35" s="60">
        <f>BH29</f>
        <v>0</v>
      </c>
      <c r="AN35" s="60">
        <f>BJ29</f>
        <v>0</v>
      </c>
      <c r="AO35" s="60">
        <f>BL29</f>
        <v>0</v>
      </c>
      <c r="AP35" s="60">
        <f>BN29</f>
        <v>0</v>
      </c>
      <c r="AQ35" s="60">
        <f>BP29</f>
        <v>17</v>
      </c>
      <c r="AR35" s="60">
        <f>BR29</f>
        <v>17</v>
      </c>
      <c r="AS35" s="60">
        <f>BT29</f>
        <v>17</v>
      </c>
      <c r="AT35" s="60">
        <f>BV29</f>
        <v>17</v>
      </c>
      <c r="AU35" s="60">
        <f>BX29</f>
        <v>17</v>
      </c>
      <c r="AV35" s="60">
        <f>BZ29</f>
        <v>17</v>
      </c>
      <c r="AW35" s="60">
        <f>CB29</f>
        <v>17</v>
      </c>
      <c r="AX35" s="60">
        <f>CD29</f>
        <v>16</v>
      </c>
      <c r="AY35" s="60">
        <f>CF29</f>
        <v>16</v>
      </c>
      <c r="AZ35" s="60">
        <f>CH29</f>
        <v>16</v>
      </c>
      <c r="BA35" s="60">
        <f>CJ29</f>
        <v>14</v>
      </c>
      <c r="BB35" s="60">
        <f>CL29</f>
        <v>0</v>
      </c>
      <c r="BC35" s="60">
        <f>CN29</f>
        <v>0</v>
      </c>
      <c r="BD35" s="60">
        <f>CP29</f>
        <v>0</v>
      </c>
      <c r="BE35" s="60">
        <f>CR29</f>
        <v>0</v>
      </c>
      <c r="BF35" s="60">
        <f>CT29</f>
        <v>0</v>
      </c>
      <c r="BG35" s="60">
        <f>CV29</f>
        <v>0</v>
      </c>
      <c r="BH35" s="60">
        <f>CX29</f>
        <v>0</v>
      </c>
      <c r="BI35" s="60">
        <f>CZ29</f>
        <v>0</v>
      </c>
      <c r="BJ35" s="60">
        <f>DB29</f>
        <v>0</v>
      </c>
      <c r="BK35" s="60">
        <f>DD29</f>
        <v>0</v>
      </c>
      <c r="BL35" s="60">
        <f>DF29</f>
        <v>0</v>
      </c>
      <c r="BM35" s="60">
        <f>DH29</f>
        <v>0</v>
      </c>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row>
    <row r="36" spans="1:113" ht="15.75" customHeight="1">
      <c r="A36" s="200"/>
      <c r="B36" s="200"/>
      <c r="C36" s="203"/>
      <c r="D36" s="36"/>
      <c r="E36" s="200"/>
      <c r="F36" s="200"/>
      <c r="G36" s="200"/>
      <c r="H36" s="203"/>
      <c r="I36" s="203"/>
      <c r="J36" s="230"/>
      <c r="K36" s="228"/>
      <c r="L36" s="230"/>
      <c r="M36" s="230"/>
      <c r="N36" s="230"/>
      <c r="O36" s="230"/>
      <c r="P36" s="230"/>
      <c r="Q36" s="230"/>
      <c r="R36" s="230"/>
      <c r="S36" s="230"/>
      <c r="T36" s="230"/>
      <c r="U36" s="230"/>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row>
    <row r="37" spans="1:113" ht="15.75" customHeight="1">
      <c r="A37" s="200"/>
      <c r="B37" s="200"/>
      <c r="C37" s="203"/>
      <c r="D37" s="36"/>
      <c r="E37" s="200"/>
      <c r="F37" s="200"/>
      <c r="G37" s="200"/>
      <c r="H37" s="203"/>
      <c r="I37" s="203"/>
      <c r="J37" s="230"/>
      <c r="K37" s="228"/>
      <c r="L37" s="230"/>
      <c r="M37" s="230"/>
      <c r="N37" s="230"/>
      <c r="O37" s="230"/>
      <c r="P37" s="230"/>
      <c r="Q37" s="230"/>
      <c r="R37" s="230"/>
      <c r="S37" s="230"/>
      <c r="T37" s="230"/>
      <c r="U37" s="230"/>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row>
    <row r="38" spans="1:113" ht="15.75" customHeight="1">
      <c r="A38" s="200"/>
      <c r="B38" s="200"/>
      <c r="C38" s="203"/>
      <c r="D38" s="36"/>
      <c r="E38" s="200"/>
      <c r="F38" s="200"/>
      <c r="G38" s="200"/>
      <c r="H38" s="203"/>
      <c r="I38" s="203"/>
      <c r="J38" s="203"/>
      <c r="K38" s="200"/>
      <c r="L38" s="203"/>
      <c r="M38" s="203"/>
      <c r="N38" s="203"/>
      <c r="O38" s="203"/>
      <c r="P38" s="203"/>
      <c r="Q38" s="203"/>
      <c r="R38" s="203"/>
      <c r="S38" s="203"/>
      <c r="T38" s="203"/>
      <c r="U38" s="203"/>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row>
    <row r="39" spans="1:113" ht="15.75" customHeight="1">
      <c r="A39" s="200"/>
      <c r="B39" s="200"/>
      <c r="C39" s="203"/>
      <c r="D39" s="36"/>
      <c r="E39" s="200"/>
      <c r="F39" s="200"/>
      <c r="G39" s="200"/>
      <c r="H39" s="203"/>
      <c r="I39" s="203"/>
      <c r="J39" s="203"/>
      <c r="K39" s="200"/>
      <c r="L39" s="203"/>
      <c r="M39" s="203"/>
      <c r="N39" s="203"/>
      <c r="O39" s="203"/>
      <c r="P39" s="203"/>
      <c r="Q39" s="203"/>
      <c r="R39" s="203"/>
      <c r="S39" s="203"/>
      <c r="T39" s="203"/>
      <c r="U39" s="203"/>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row>
    <row r="40" spans="1:113" ht="15.75" customHeight="1">
      <c r="A40" s="200"/>
      <c r="B40" s="200"/>
      <c r="C40" s="203"/>
      <c r="D40" s="36"/>
      <c r="E40" s="200"/>
      <c r="F40" s="200"/>
      <c r="G40" s="200"/>
      <c r="H40" s="203"/>
      <c r="I40" s="203"/>
      <c r="J40" s="203"/>
      <c r="K40" s="200"/>
      <c r="L40" s="203"/>
      <c r="M40" s="203"/>
      <c r="N40" s="203"/>
      <c r="O40" s="203"/>
      <c r="P40" s="203"/>
      <c r="Q40" s="203"/>
      <c r="R40" s="203"/>
      <c r="S40" s="203"/>
      <c r="T40" s="203"/>
      <c r="U40" s="203"/>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row>
    <row r="41" spans="1:113" ht="15.75" customHeight="1">
      <c r="A41" s="200"/>
      <c r="B41" s="200"/>
      <c r="C41" s="203"/>
      <c r="D41" s="36"/>
      <c r="E41" s="200"/>
      <c r="F41" s="200"/>
      <c r="G41" s="200"/>
      <c r="H41" s="203"/>
      <c r="I41" s="203"/>
      <c r="J41" s="203"/>
      <c r="K41" s="200"/>
      <c r="L41" s="203"/>
      <c r="M41" s="203"/>
      <c r="N41" s="203"/>
      <c r="O41" s="203"/>
      <c r="P41" s="203"/>
      <c r="Q41" s="203"/>
      <c r="R41" s="203"/>
      <c r="S41" s="203"/>
      <c r="T41" s="203"/>
      <c r="U41" s="203"/>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row>
    <row r="42" spans="1:113" ht="15.75" customHeight="1">
      <c r="A42" s="200"/>
      <c r="B42" s="200"/>
      <c r="C42" s="203"/>
      <c r="D42" s="36"/>
      <c r="E42" s="200"/>
      <c r="F42" s="200"/>
      <c r="G42" s="200"/>
      <c r="H42" s="203"/>
      <c r="I42" s="203"/>
      <c r="J42" s="203"/>
      <c r="K42" s="200"/>
      <c r="L42" s="203"/>
      <c r="M42" s="203"/>
      <c r="N42" s="203"/>
      <c r="O42" s="203"/>
      <c r="P42" s="203"/>
      <c r="Q42" s="203"/>
      <c r="R42" s="203"/>
      <c r="S42" s="203"/>
      <c r="T42" s="203"/>
      <c r="U42" s="203"/>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row>
    <row r="43" spans="1:113" ht="15.75" customHeight="1">
      <c r="A43" s="200"/>
      <c r="B43" s="200"/>
      <c r="C43" s="203"/>
      <c r="D43" s="36"/>
      <c r="E43" s="200"/>
      <c r="F43" s="200"/>
      <c r="G43" s="200"/>
      <c r="H43" s="203"/>
      <c r="I43" s="203"/>
      <c r="J43" s="203"/>
      <c r="K43" s="200"/>
      <c r="L43" s="203"/>
      <c r="M43" s="203"/>
      <c r="N43" s="203"/>
      <c r="O43" s="203"/>
      <c r="P43" s="203"/>
      <c r="Q43" s="203"/>
      <c r="R43" s="203"/>
      <c r="S43" s="203"/>
      <c r="T43" s="203"/>
      <c r="U43" s="203"/>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row>
    <row r="44" spans="1:113" ht="15.75" customHeight="1">
      <c r="A44" s="200"/>
      <c r="B44" s="200"/>
      <c r="C44" s="203"/>
      <c r="D44" s="36"/>
      <c r="E44" s="200"/>
      <c r="F44" s="200"/>
      <c r="G44" s="200"/>
      <c r="H44" s="203"/>
      <c r="I44" s="203"/>
      <c r="J44" s="203"/>
      <c r="K44" s="200"/>
      <c r="L44" s="203"/>
      <c r="M44" s="203"/>
      <c r="N44" s="203"/>
      <c r="O44" s="203"/>
      <c r="P44" s="203"/>
      <c r="Q44" s="203"/>
      <c r="R44" s="203"/>
      <c r="S44" s="203"/>
      <c r="T44" s="203"/>
      <c r="U44" s="203"/>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row>
    <row r="45" spans="1:113" ht="15.75" customHeight="1">
      <c r="A45" s="200"/>
      <c r="B45" s="200"/>
      <c r="C45" s="200"/>
      <c r="D45" s="36"/>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row>
    <row r="46" spans="1:113" ht="12.75">
      <c r="A46" s="200"/>
      <c r="B46" s="200"/>
      <c r="C46" s="200"/>
      <c r="D46" s="36"/>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row>
    <row r="47" spans="1:113" ht="12.75">
      <c r="A47" s="200"/>
      <c r="B47" s="200"/>
      <c r="C47" s="200"/>
      <c r="D47" s="36"/>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row>
    <row r="48" spans="1:113" ht="12.75">
      <c r="A48" s="200"/>
      <c r="B48" s="200"/>
      <c r="C48" s="200"/>
      <c r="D48" s="36"/>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row>
    <row r="49" spans="1:113" ht="12.75">
      <c r="A49" s="200"/>
      <c r="B49" s="200"/>
      <c r="C49" s="200"/>
      <c r="D49" s="36"/>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row>
    <row r="50" spans="1:113" ht="12.75">
      <c r="A50" s="200"/>
      <c r="B50" s="200"/>
      <c r="C50" s="200"/>
      <c r="D50" s="36"/>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c r="DC50" s="200"/>
      <c r="DD50" s="200"/>
      <c r="DE50" s="200"/>
      <c r="DF50" s="200"/>
      <c r="DG50" s="200"/>
      <c r="DH50" s="200"/>
      <c r="DI50" s="200"/>
    </row>
    <row r="51" spans="1:113" ht="12.75">
      <c r="A51" s="200"/>
      <c r="B51" s="200"/>
      <c r="C51" s="200"/>
      <c r="D51" s="36"/>
      <c r="E51" s="200"/>
      <c r="F51" s="200"/>
      <c r="G51" s="200"/>
      <c r="H51" s="200"/>
      <c r="I51" s="200"/>
      <c r="J51" s="200"/>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row>
    <row r="52" spans="1:113" ht="12.75">
      <c r="A52" s="203"/>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row>
    <row r="53" spans="1:113" ht="12.75">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row>
    <row r="54" spans="1:113" ht="12.75">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row>
    <row r="55" spans="1:113" ht="12.7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row>
    <row r="56" spans="1:113" ht="12.75">
      <c r="A56" s="203"/>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row>
    <row r="57" spans="1:113" ht="12.7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row>
    <row r="58" spans="1:113" ht="12.75">
      <c r="A58" s="203"/>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row>
    <row r="59" spans="1:113" ht="12.75">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row>
    <row r="60" spans="1:113" ht="12.7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row>
    <row r="61" spans="1:113" ht="12.7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row>
    <row r="62" spans="1:113" ht="12.7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row>
    <row r="63" spans="1:113" ht="12.7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row>
    <row r="64" spans="1:113" ht="12.7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row>
    <row r="65" spans="1:113" ht="12.7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row>
    <row r="66" spans="1:113" ht="12.7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row>
    <row r="67" spans="1:113" ht="12.7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row>
    <row r="68" spans="1:113" ht="12.7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row>
    <row r="69" spans="1:113" ht="12.7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row>
    <row r="70" spans="1:113" ht="12.75">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row>
    <row r="71" spans="1:113" ht="12.75">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row>
    <row r="72" spans="1:113" ht="12.7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row>
    <row r="73" spans="1:113" ht="12.7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row>
    <row r="74" spans="1:113" ht="12.7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row>
    <row r="75" spans="1:113" ht="12.7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c r="CH75" s="203"/>
      <c r="CI75" s="203"/>
      <c r="CJ75" s="203"/>
      <c r="CK75" s="203"/>
      <c r="CL75" s="203"/>
      <c r="CM75" s="203"/>
      <c r="CN75" s="203"/>
      <c r="CO75" s="203"/>
      <c r="CP75" s="203"/>
      <c r="CQ75" s="203"/>
      <c r="CR75" s="203"/>
      <c r="CS75" s="203"/>
      <c r="CT75" s="203"/>
      <c r="CU75" s="203"/>
      <c r="CV75" s="203"/>
      <c r="CW75" s="203"/>
      <c r="CX75" s="203"/>
      <c r="CY75" s="203"/>
      <c r="CZ75" s="203"/>
      <c r="DA75" s="203"/>
      <c r="DB75" s="203"/>
      <c r="DC75" s="203"/>
      <c r="DD75" s="203"/>
      <c r="DE75" s="203"/>
      <c r="DF75" s="203"/>
      <c r="DG75" s="203"/>
      <c r="DH75" s="203"/>
      <c r="DI75" s="203"/>
    </row>
    <row r="76" spans="1:113" ht="12.7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row>
    <row r="77" spans="1:113" ht="12.7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row>
    <row r="78" spans="1:113" ht="12.75">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3"/>
      <c r="CZ78" s="203"/>
      <c r="DA78" s="203"/>
      <c r="DB78" s="203"/>
      <c r="DC78" s="203"/>
      <c r="DD78" s="203"/>
      <c r="DE78" s="203"/>
      <c r="DF78" s="203"/>
      <c r="DG78" s="203"/>
      <c r="DH78" s="203"/>
      <c r="DI78" s="203"/>
    </row>
    <row r="79" spans="1:113" ht="12.75">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c r="CE79" s="203"/>
      <c r="CF79" s="203"/>
      <c r="CG79" s="203"/>
      <c r="CH79" s="203"/>
      <c r="CI79" s="203"/>
      <c r="CJ79" s="203"/>
      <c r="CK79" s="203"/>
      <c r="CL79" s="203"/>
      <c r="CM79" s="203"/>
      <c r="CN79" s="203"/>
      <c r="CO79" s="203"/>
      <c r="CP79" s="203"/>
      <c r="CQ79" s="203"/>
      <c r="CR79" s="203"/>
      <c r="CS79" s="203"/>
      <c r="CT79" s="203"/>
      <c r="CU79" s="203"/>
      <c r="CV79" s="203"/>
      <c r="CW79" s="203"/>
      <c r="CX79" s="203"/>
      <c r="CY79" s="203"/>
      <c r="CZ79" s="203"/>
      <c r="DA79" s="203"/>
      <c r="DB79" s="203"/>
      <c r="DC79" s="203"/>
      <c r="DD79" s="203"/>
      <c r="DE79" s="203"/>
      <c r="DF79" s="203"/>
      <c r="DG79" s="203"/>
      <c r="DH79" s="203"/>
      <c r="DI79" s="203"/>
    </row>
    <row r="80" spans="1:113" ht="12.75">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c r="CE80" s="203"/>
      <c r="CF80" s="203"/>
      <c r="CG80" s="203"/>
      <c r="CH80" s="203"/>
      <c r="CI80" s="203"/>
      <c r="CJ80" s="203"/>
      <c r="CK80" s="203"/>
      <c r="CL80" s="203"/>
      <c r="CM80" s="203"/>
      <c r="CN80" s="203"/>
      <c r="CO80" s="203"/>
      <c r="CP80" s="203"/>
      <c r="CQ80" s="203"/>
      <c r="CR80" s="203"/>
      <c r="CS80" s="203"/>
      <c r="CT80" s="203"/>
      <c r="CU80" s="203"/>
      <c r="CV80" s="203"/>
      <c r="CW80" s="203"/>
      <c r="CX80" s="203"/>
      <c r="CY80" s="203"/>
      <c r="CZ80" s="203"/>
      <c r="DA80" s="203"/>
      <c r="DB80" s="203"/>
      <c r="DC80" s="203"/>
      <c r="DD80" s="203"/>
      <c r="DE80" s="203"/>
      <c r="DF80" s="203"/>
      <c r="DG80" s="203"/>
      <c r="DH80" s="203"/>
      <c r="DI80" s="203"/>
    </row>
    <row r="81" spans="1:113" ht="12.75">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c r="CE81" s="203"/>
      <c r="CF81" s="203"/>
      <c r="CG81" s="203"/>
      <c r="CH81" s="203"/>
      <c r="CI81" s="203"/>
      <c r="CJ81" s="203"/>
      <c r="CK81" s="203"/>
      <c r="CL81" s="203"/>
      <c r="CM81" s="203"/>
      <c r="CN81" s="203"/>
      <c r="CO81" s="203"/>
      <c r="CP81" s="203"/>
      <c r="CQ81" s="203"/>
      <c r="CR81" s="203"/>
      <c r="CS81" s="203"/>
      <c r="CT81" s="203"/>
      <c r="CU81" s="203"/>
      <c r="CV81" s="203"/>
      <c r="CW81" s="203"/>
      <c r="CX81" s="203"/>
      <c r="CY81" s="203"/>
      <c r="CZ81" s="203"/>
      <c r="DA81" s="203"/>
      <c r="DB81" s="203"/>
      <c r="DC81" s="203"/>
      <c r="DD81" s="203"/>
      <c r="DE81" s="203"/>
      <c r="DF81" s="203"/>
      <c r="DG81" s="203"/>
      <c r="DH81" s="203"/>
      <c r="DI81" s="203"/>
    </row>
    <row r="82" spans="1:113" ht="12.7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c r="CE82" s="203"/>
      <c r="CF82" s="203"/>
      <c r="CG82" s="203"/>
      <c r="CH82" s="203"/>
      <c r="CI82" s="203"/>
      <c r="CJ82" s="203"/>
      <c r="CK82" s="203"/>
      <c r="CL82" s="203"/>
      <c r="CM82" s="203"/>
      <c r="CN82" s="203"/>
      <c r="CO82" s="203"/>
      <c r="CP82" s="203"/>
      <c r="CQ82" s="203"/>
      <c r="CR82" s="203"/>
      <c r="CS82" s="203"/>
      <c r="CT82" s="203"/>
      <c r="CU82" s="203"/>
      <c r="CV82" s="203"/>
      <c r="CW82" s="203"/>
      <c r="CX82" s="203"/>
      <c r="CY82" s="203"/>
      <c r="CZ82" s="203"/>
      <c r="DA82" s="203"/>
      <c r="DB82" s="203"/>
      <c r="DC82" s="203"/>
      <c r="DD82" s="203"/>
      <c r="DE82" s="203"/>
      <c r="DF82" s="203"/>
      <c r="DG82" s="203"/>
      <c r="DH82" s="203"/>
      <c r="DI82" s="203"/>
    </row>
    <row r="83" spans="1:113" ht="12.7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row>
    <row r="84" spans="1:113" ht="12.75">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203"/>
      <c r="CR84" s="203"/>
      <c r="CS84" s="203"/>
      <c r="CT84" s="203"/>
      <c r="CU84" s="203"/>
      <c r="CV84" s="203"/>
      <c r="CW84" s="203"/>
      <c r="CX84" s="203"/>
      <c r="CY84" s="203"/>
      <c r="CZ84" s="203"/>
      <c r="DA84" s="203"/>
      <c r="DB84" s="203"/>
      <c r="DC84" s="203"/>
      <c r="DD84" s="203"/>
      <c r="DE84" s="203"/>
      <c r="DF84" s="203"/>
      <c r="DG84" s="203"/>
      <c r="DH84" s="203"/>
      <c r="DI84" s="203"/>
    </row>
    <row r="85" spans="1:113" ht="12.7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203"/>
      <c r="CR85" s="203"/>
      <c r="CS85" s="203"/>
      <c r="CT85" s="203"/>
      <c r="CU85" s="203"/>
      <c r="CV85" s="203"/>
      <c r="CW85" s="203"/>
      <c r="CX85" s="203"/>
      <c r="CY85" s="203"/>
      <c r="CZ85" s="203"/>
      <c r="DA85" s="203"/>
      <c r="DB85" s="203"/>
      <c r="DC85" s="203"/>
      <c r="DD85" s="203"/>
      <c r="DE85" s="203"/>
      <c r="DF85" s="203"/>
      <c r="DG85" s="203"/>
      <c r="DH85" s="203"/>
      <c r="DI85" s="203"/>
    </row>
    <row r="86" spans="1:113" ht="12.7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c r="CE86" s="203"/>
      <c r="CF86" s="203"/>
      <c r="CG86" s="203"/>
      <c r="CH86" s="203"/>
      <c r="CI86" s="203"/>
      <c r="CJ86" s="203"/>
      <c r="CK86" s="203"/>
      <c r="CL86" s="203"/>
      <c r="CM86" s="203"/>
      <c r="CN86" s="203"/>
      <c r="CO86" s="203"/>
      <c r="CP86" s="203"/>
      <c r="CQ86" s="203"/>
      <c r="CR86" s="203"/>
      <c r="CS86" s="203"/>
      <c r="CT86" s="203"/>
      <c r="CU86" s="203"/>
      <c r="CV86" s="203"/>
      <c r="CW86" s="203"/>
      <c r="CX86" s="203"/>
      <c r="CY86" s="203"/>
      <c r="CZ86" s="203"/>
      <c r="DA86" s="203"/>
      <c r="DB86" s="203"/>
      <c r="DC86" s="203"/>
      <c r="DD86" s="203"/>
      <c r="DE86" s="203"/>
      <c r="DF86" s="203"/>
      <c r="DG86" s="203"/>
      <c r="DH86" s="203"/>
      <c r="DI86" s="203"/>
    </row>
    <row r="87" spans="1:113" ht="12.7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c r="CE87" s="203"/>
      <c r="CF87" s="203"/>
      <c r="CG87" s="203"/>
      <c r="CH87" s="203"/>
      <c r="CI87" s="203"/>
      <c r="CJ87" s="203"/>
      <c r="CK87" s="203"/>
      <c r="CL87" s="203"/>
      <c r="CM87" s="203"/>
      <c r="CN87" s="203"/>
      <c r="CO87" s="203"/>
      <c r="CP87" s="203"/>
      <c r="CQ87" s="203"/>
      <c r="CR87" s="203"/>
      <c r="CS87" s="203"/>
      <c r="CT87" s="203"/>
      <c r="CU87" s="203"/>
      <c r="CV87" s="203"/>
      <c r="CW87" s="203"/>
      <c r="CX87" s="203"/>
      <c r="CY87" s="203"/>
      <c r="CZ87" s="203"/>
      <c r="DA87" s="203"/>
      <c r="DB87" s="203"/>
      <c r="DC87" s="203"/>
      <c r="DD87" s="203"/>
      <c r="DE87" s="203"/>
      <c r="DF87" s="203"/>
      <c r="DG87" s="203"/>
      <c r="DH87" s="203"/>
      <c r="DI87" s="203"/>
    </row>
    <row r="88" spans="1:113" ht="12.7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c r="CW88" s="203"/>
      <c r="CX88" s="203"/>
      <c r="CY88" s="203"/>
      <c r="CZ88" s="203"/>
      <c r="DA88" s="203"/>
      <c r="DB88" s="203"/>
      <c r="DC88" s="203"/>
      <c r="DD88" s="203"/>
      <c r="DE88" s="203"/>
      <c r="DF88" s="203"/>
      <c r="DG88" s="203"/>
      <c r="DH88" s="203"/>
      <c r="DI88" s="203"/>
    </row>
    <row r="89" spans="1:113" ht="12.7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c r="CO89" s="203"/>
      <c r="CP89" s="203"/>
      <c r="CQ89" s="203"/>
      <c r="CR89" s="203"/>
      <c r="CS89" s="203"/>
      <c r="CT89" s="203"/>
      <c r="CU89" s="203"/>
      <c r="CV89" s="203"/>
      <c r="CW89" s="203"/>
      <c r="CX89" s="203"/>
      <c r="CY89" s="203"/>
      <c r="CZ89" s="203"/>
      <c r="DA89" s="203"/>
      <c r="DB89" s="203"/>
      <c r="DC89" s="203"/>
      <c r="DD89" s="203"/>
      <c r="DE89" s="203"/>
      <c r="DF89" s="203"/>
      <c r="DG89" s="203"/>
      <c r="DH89" s="203"/>
      <c r="DI89" s="203"/>
    </row>
    <row r="90" spans="1:113" ht="12.7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c r="CE90" s="203"/>
      <c r="CF90" s="203"/>
      <c r="CG90" s="203"/>
      <c r="CH90" s="203"/>
      <c r="CI90" s="203"/>
      <c r="CJ90" s="203"/>
      <c r="CK90" s="203"/>
      <c r="CL90" s="203"/>
      <c r="CM90" s="203"/>
      <c r="CN90" s="203"/>
      <c r="CO90" s="203"/>
      <c r="CP90" s="203"/>
      <c r="CQ90" s="203"/>
      <c r="CR90" s="203"/>
      <c r="CS90" s="203"/>
      <c r="CT90" s="203"/>
      <c r="CU90" s="203"/>
      <c r="CV90" s="203"/>
      <c r="CW90" s="203"/>
      <c r="CX90" s="203"/>
      <c r="CY90" s="203"/>
      <c r="CZ90" s="203"/>
      <c r="DA90" s="203"/>
      <c r="DB90" s="203"/>
      <c r="DC90" s="203"/>
      <c r="DD90" s="203"/>
      <c r="DE90" s="203"/>
      <c r="DF90" s="203"/>
      <c r="DG90" s="203"/>
      <c r="DH90" s="203"/>
      <c r="DI90" s="203"/>
    </row>
    <row r="91" spans="1:113" ht="12.75">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c r="CE91" s="203"/>
      <c r="CF91" s="203"/>
      <c r="CG91" s="203"/>
      <c r="CH91" s="203"/>
      <c r="CI91" s="203"/>
      <c r="CJ91" s="203"/>
      <c r="CK91" s="203"/>
      <c r="CL91" s="203"/>
      <c r="CM91" s="203"/>
      <c r="CN91" s="203"/>
      <c r="CO91" s="203"/>
      <c r="CP91" s="203"/>
      <c r="CQ91" s="203"/>
      <c r="CR91" s="203"/>
      <c r="CS91" s="203"/>
      <c r="CT91" s="203"/>
      <c r="CU91" s="203"/>
      <c r="CV91" s="203"/>
      <c r="CW91" s="203"/>
      <c r="CX91" s="203"/>
      <c r="CY91" s="203"/>
      <c r="CZ91" s="203"/>
      <c r="DA91" s="203"/>
      <c r="DB91" s="203"/>
      <c r="DC91" s="203"/>
      <c r="DD91" s="203"/>
      <c r="DE91" s="203"/>
      <c r="DF91" s="203"/>
      <c r="DG91" s="203"/>
      <c r="DH91" s="203"/>
      <c r="DI91" s="203"/>
    </row>
    <row r="92" spans="1:113" ht="12.7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c r="CE92" s="203"/>
      <c r="CF92" s="203"/>
      <c r="CG92" s="203"/>
      <c r="CH92" s="203"/>
      <c r="CI92" s="203"/>
      <c r="CJ92" s="203"/>
      <c r="CK92" s="203"/>
      <c r="CL92" s="203"/>
      <c r="CM92" s="203"/>
      <c r="CN92" s="203"/>
      <c r="CO92" s="203"/>
      <c r="CP92" s="203"/>
      <c r="CQ92" s="203"/>
      <c r="CR92" s="203"/>
      <c r="CS92" s="203"/>
      <c r="CT92" s="203"/>
      <c r="CU92" s="203"/>
      <c r="CV92" s="203"/>
      <c r="CW92" s="203"/>
      <c r="CX92" s="203"/>
      <c r="CY92" s="203"/>
      <c r="CZ92" s="203"/>
      <c r="DA92" s="203"/>
      <c r="DB92" s="203"/>
      <c r="DC92" s="203"/>
      <c r="DD92" s="203"/>
      <c r="DE92" s="203"/>
      <c r="DF92" s="203"/>
      <c r="DG92" s="203"/>
      <c r="DH92" s="203"/>
      <c r="DI92" s="203"/>
    </row>
    <row r="93" spans="1:113" ht="12.75">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c r="CB93" s="203"/>
      <c r="CC93" s="203"/>
      <c r="CD93" s="203"/>
      <c r="CE93" s="203"/>
      <c r="CF93" s="203"/>
      <c r="CG93" s="203"/>
      <c r="CH93" s="203"/>
      <c r="CI93" s="203"/>
      <c r="CJ93" s="203"/>
      <c r="CK93" s="203"/>
      <c r="CL93" s="203"/>
      <c r="CM93" s="203"/>
      <c r="CN93" s="203"/>
      <c r="CO93" s="203"/>
      <c r="CP93" s="203"/>
      <c r="CQ93" s="203"/>
      <c r="CR93" s="203"/>
      <c r="CS93" s="203"/>
      <c r="CT93" s="203"/>
      <c r="CU93" s="203"/>
      <c r="CV93" s="203"/>
      <c r="CW93" s="203"/>
      <c r="CX93" s="203"/>
      <c r="CY93" s="203"/>
      <c r="CZ93" s="203"/>
      <c r="DA93" s="203"/>
      <c r="DB93" s="203"/>
      <c r="DC93" s="203"/>
      <c r="DD93" s="203"/>
      <c r="DE93" s="203"/>
      <c r="DF93" s="203"/>
      <c r="DG93" s="203"/>
      <c r="DH93" s="203"/>
      <c r="DI93" s="203"/>
    </row>
    <row r="94" spans="1:113" ht="12.75">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c r="CE94" s="203"/>
      <c r="CF94" s="203"/>
      <c r="CG94" s="203"/>
      <c r="CH94" s="203"/>
      <c r="CI94" s="203"/>
      <c r="CJ94" s="203"/>
      <c r="CK94" s="203"/>
      <c r="CL94" s="203"/>
      <c r="CM94" s="203"/>
      <c r="CN94" s="203"/>
      <c r="CO94" s="203"/>
      <c r="CP94" s="203"/>
      <c r="CQ94" s="203"/>
      <c r="CR94" s="203"/>
      <c r="CS94" s="203"/>
      <c r="CT94" s="203"/>
      <c r="CU94" s="203"/>
      <c r="CV94" s="203"/>
      <c r="CW94" s="203"/>
      <c r="CX94" s="203"/>
      <c r="CY94" s="203"/>
      <c r="CZ94" s="203"/>
      <c r="DA94" s="203"/>
      <c r="DB94" s="203"/>
      <c r="DC94" s="203"/>
      <c r="DD94" s="203"/>
      <c r="DE94" s="203"/>
      <c r="DF94" s="203"/>
      <c r="DG94" s="203"/>
      <c r="DH94" s="203"/>
      <c r="DI94" s="203"/>
    </row>
    <row r="95" spans="1:113" ht="12.75">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c r="CE95" s="203"/>
      <c r="CF95" s="203"/>
      <c r="CG95" s="203"/>
      <c r="CH95" s="203"/>
      <c r="CI95" s="203"/>
      <c r="CJ95" s="203"/>
      <c r="CK95" s="203"/>
      <c r="CL95" s="203"/>
      <c r="CM95" s="203"/>
      <c r="CN95" s="203"/>
      <c r="CO95" s="203"/>
      <c r="CP95" s="203"/>
      <c r="CQ95" s="203"/>
      <c r="CR95" s="203"/>
      <c r="CS95" s="203"/>
      <c r="CT95" s="203"/>
      <c r="CU95" s="203"/>
      <c r="CV95" s="203"/>
      <c r="CW95" s="203"/>
      <c r="CX95" s="203"/>
      <c r="CY95" s="203"/>
      <c r="CZ95" s="203"/>
      <c r="DA95" s="203"/>
      <c r="DB95" s="203"/>
      <c r="DC95" s="203"/>
      <c r="DD95" s="203"/>
      <c r="DE95" s="203"/>
      <c r="DF95" s="203"/>
      <c r="DG95" s="203"/>
      <c r="DH95" s="203"/>
      <c r="DI95" s="203"/>
    </row>
    <row r="96" spans="1:113" ht="12.75">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c r="CE96" s="203"/>
      <c r="CF96" s="203"/>
      <c r="CG96" s="203"/>
      <c r="CH96" s="203"/>
      <c r="CI96" s="203"/>
      <c r="CJ96" s="203"/>
      <c r="CK96" s="203"/>
      <c r="CL96" s="203"/>
      <c r="CM96" s="203"/>
      <c r="CN96" s="203"/>
      <c r="CO96" s="203"/>
      <c r="CP96" s="203"/>
      <c r="CQ96" s="203"/>
      <c r="CR96" s="203"/>
      <c r="CS96" s="203"/>
      <c r="CT96" s="203"/>
      <c r="CU96" s="203"/>
      <c r="CV96" s="203"/>
      <c r="CW96" s="203"/>
      <c r="CX96" s="203"/>
      <c r="CY96" s="203"/>
      <c r="CZ96" s="203"/>
      <c r="DA96" s="203"/>
      <c r="DB96" s="203"/>
      <c r="DC96" s="203"/>
      <c r="DD96" s="203"/>
      <c r="DE96" s="203"/>
      <c r="DF96" s="203"/>
      <c r="DG96" s="203"/>
      <c r="DH96" s="203"/>
      <c r="DI96" s="203"/>
    </row>
    <row r="97" spans="1:113" ht="12.7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c r="CE97" s="203"/>
      <c r="CF97" s="203"/>
      <c r="CG97" s="203"/>
      <c r="CH97" s="203"/>
      <c r="CI97" s="203"/>
      <c r="CJ97" s="203"/>
      <c r="CK97" s="203"/>
      <c r="CL97" s="203"/>
      <c r="CM97" s="203"/>
      <c r="CN97" s="203"/>
      <c r="CO97" s="203"/>
      <c r="CP97" s="203"/>
      <c r="CQ97" s="203"/>
      <c r="CR97" s="203"/>
      <c r="CS97" s="203"/>
      <c r="CT97" s="203"/>
      <c r="CU97" s="203"/>
      <c r="CV97" s="203"/>
      <c r="CW97" s="203"/>
      <c r="CX97" s="203"/>
      <c r="CY97" s="203"/>
      <c r="CZ97" s="203"/>
      <c r="DA97" s="203"/>
      <c r="DB97" s="203"/>
      <c r="DC97" s="203"/>
      <c r="DD97" s="203"/>
      <c r="DE97" s="203"/>
      <c r="DF97" s="203"/>
      <c r="DG97" s="203"/>
      <c r="DH97" s="203"/>
      <c r="DI97" s="203"/>
    </row>
    <row r="98" spans="1:113" ht="12.7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c r="CE98" s="203"/>
      <c r="CF98" s="203"/>
      <c r="CG98" s="203"/>
      <c r="CH98" s="203"/>
      <c r="CI98" s="203"/>
      <c r="CJ98" s="203"/>
      <c r="CK98" s="203"/>
      <c r="CL98" s="203"/>
      <c r="CM98" s="203"/>
      <c r="CN98" s="203"/>
      <c r="CO98" s="203"/>
      <c r="CP98" s="203"/>
      <c r="CQ98" s="203"/>
      <c r="CR98" s="203"/>
      <c r="CS98" s="203"/>
      <c r="CT98" s="203"/>
      <c r="CU98" s="203"/>
      <c r="CV98" s="203"/>
      <c r="CW98" s="203"/>
      <c r="CX98" s="203"/>
      <c r="CY98" s="203"/>
      <c r="CZ98" s="203"/>
      <c r="DA98" s="203"/>
      <c r="DB98" s="203"/>
      <c r="DC98" s="203"/>
      <c r="DD98" s="203"/>
      <c r="DE98" s="203"/>
      <c r="DF98" s="203"/>
      <c r="DG98" s="203"/>
      <c r="DH98" s="203"/>
      <c r="DI98" s="203"/>
    </row>
    <row r="99" spans="1:113" ht="12.7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c r="CE99" s="203"/>
      <c r="CF99" s="203"/>
      <c r="CG99" s="203"/>
      <c r="CH99" s="203"/>
      <c r="CI99" s="203"/>
      <c r="CJ99" s="203"/>
      <c r="CK99" s="203"/>
      <c r="CL99" s="203"/>
      <c r="CM99" s="203"/>
      <c r="CN99" s="203"/>
      <c r="CO99" s="203"/>
      <c r="CP99" s="203"/>
      <c r="CQ99" s="203"/>
      <c r="CR99" s="203"/>
      <c r="CS99" s="203"/>
      <c r="CT99" s="203"/>
      <c r="CU99" s="203"/>
      <c r="CV99" s="203"/>
      <c r="CW99" s="203"/>
      <c r="CX99" s="203"/>
      <c r="CY99" s="203"/>
      <c r="CZ99" s="203"/>
      <c r="DA99" s="203"/>
      <c r="DB99" s="203"/>
      <c r="DC99" s="203"/>
      <c r="DD99" s="203"/>
      <c r="DE99" s="203"/>
      <c r="DF99" s="203"/>
      <c r="DG99" s="203"/>
      <c r="DH99" s="203"/>
      <c r="DI99" s="203"/>
    </row>
    <row r="100" spans="1:113" ht="12.7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c r="CE100" s="203"/>
      <c r="CF100" s="203"/>
      <c r="CG100" s="203"/>
      <c r="CH100" s="203"/>
      <c r="CI100" s="203"/>
      <c r="CJ100" s="203"/>
      <c r="CK100" s="203"/>
      <c r="CL100" s="203"/>
      <c r="CM100" s="203"/>
      <c r="CN100" s="203"/>
      <c r="CO100" s="203"/>
      <c r="CP100" s="203"/>
      <c r="CQ100" s="203"/>
      <c r="CR100" s="203"/>
      <c r="CS100" s="203"/>
      <c r="CT100" s="203"/>
      <c r="CU100" s="203"/>
      <c r="CV100" s="203"/>
      <c r="CW100" s="203"/>
      <c r="CX100" s="203"/>
      <c r="CY100" s="203"/>
      <c r="CZ100" s="203"/>
      <c r="DA100" s="203"/>
      <c r="DB100" s="203"/>
      <c r="DC100" s="203"/>
      <c r="DD100" s="203"/>
      <c r="DE100" s="203"/>
      <c r="DF100" s="203"/>
      <c r="DG100" s="203"/>
      <c r="DH100" s="203"/>
      <c r="DI100" s="203"/>
    </row>
    <row r="101" spans="1:113" ht="12.7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c r="CE101" s="203"/>
      <c r="CF101" s="203"/>
      <c r="CG101" s="203"/>
      <c r="CH101" s="203"/>
      <c r="CI101" s="203"/>
      <c r="CJ101" s="203"/>
      <c r="CK101" s="203"/>
      <c r="CL101" s="203"/>
      <c r="CM101" s="203"/>
      <c r="CN101" s="203"/>
      <c r="CO101" s="203"/>
      <c r="CP101" s="203"/>
      <c r="CQ101" s="203"/>
      <c r="CR101" s="203"/>
      <c r="CS101" s="203"/>
      <c r="CT101" s="203"/>
      <c r="CU101" s="203"/>
      <c r="CV101" s="203"/>
      <c r="CW101" s="203"/>
      <c r="CX101" s="203"/>
      <c r="CY101" s="203"/>
      <c r="CZ101" s="203"/>
      <c r="DA101" s="203"/>
      <c r="DB101" s="203"/>
      <c r="DC101" s="203"/>
      <c r="DD101" s="203"/>
      <c r="DE101" s="203"/>
      <c r="DF101" s="203"/>
      <c r="DG101" s="203"/>
      <c r="DH101" s="203"/>
      <c r="DI101" s="203"/>
    </row>
    <row r="102" spans="1:113" ht="12.7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c r="CE102" s="203"/>
      <c r="CF102" s="203"/>
      <c r="CG102" s="203"/>
      <c r="CH102" s="203"/>
      <c r="CI102" s="203"/>
      <c r="CJ102" s="203"/>
      <c r="CK102" s="203"/>
      <c r="CL102" s="203"/>
      <c r="CM102" s="203"/>
      <c r="CN102" s="203"/>
      <c r="CO102" s="203"/>
      <c r="CP102" s="203"/>
      <c r="CQ102" s="203"/>
      <c r="CR102" s="203"/>
      <c r="CS102" s="203"/>
      <c r="CT102" s="203"/>
      <c r="CU102" s="203"/>
      <c r="CV102" s="203"/>
      <c r="CW102" s="203"/>
      <c r="CX102" s="203"/>
      <c r="CY102" s="203"/>
      <c r="CZ102" s="203"/>
      <c r="DA102" s="203"/>
      <c r="DB102" s="203"/>
      <c r="DC102" s="203"/>
      <c r="DD102" s="203"/>
      <c r="DE102" s="203"/>
      <c r="DF102" s="203"/>
      <c r="DG102" s="203"/>
      <c r="DH102" s="203"/>
      <c r="DI102" s="203"/>
    </row>
    <row r="103" spans="1:113" ht="12.7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c r="CE103" s="203"/>
      <c r="CF103" s="203"/>
      <c r="CG103" s="203"/>
      <c r="CH103" s="203"/>
      <c r="CI103" s="203"/>
      <c r="CJ103" s="203"/>
      <c r="CK103" s="203"/>
      <c r="CL103" s="203"/>
      <c r="CM103" s="203"/>
      <c r="CN103" s="203"/>
      <c r="CO103" s="203"/>
      <c r="CP103" s="203"/>
      <c r="CQ103" s="203"/>
      <c r="CR103" s="203"/>
      <c r="CS103" s="203"/>
      <c r="CT103" s="203"/>
      <c r="CU103" s="203"/>
      <c r="CV103" s="203"/>
      <c r="CW103" s="203"/>
      <c r="CX103" s="203"/>
      <c r="CY103" s="203"/>
      <c r="CZ103" s="203"/>
      <c r="DA103" s="203"/>
      <c r="DB103" s="203"/>
      <c r="DC103" s="203"/>
      <c r="DD103" s="203"/>
      <c r="DE103" s="203"/>
      <c r="DF103" s="203"/>
      <c r="DG103" s="203"/>
      <c r="DH103" s="203"/>
      <c r="DI103" s="203"/>
    </row>
    <row r="104" spans="1:113" ht="12.7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c r="CE104" s="203"/>
      <c r="CF104" s="203"/>
      <c r="CG104" s="203"/>
      <c r="CH104" s="203"/>
      <c r="CI104" s="203"/>
      <c r="CJ104" s="203"/>
      <c r="CK104" s="203"/>
      <c r="CL104" s="203"/>
      <c r="CM104" s="203"/>
      <c r="CN104" s="203"/>
      <c r="CO104" s="203"/>
      <c r="CP104" s="203"/>
      <c r="CQ104" s="203"/>
      <c r="CR104" s="203"/>
      <c r="CS104" s="203"/>
      <c r="CT104" s="203"/>
      <c r="CU104" s="203"/>
      <c r="CV104" s="203"/>
      <c r="CW104" s="203"/>
      <c r="CX104" s="203"/>
      <c r="CY104" s="203"/>
      <c r="CZ104" s="203"/>
      <c r="DA104" s="203"/>
      <c r="DB104" s="203"/>
      <c r="DC104" s="203"/>
      <c r="DD104" s="203"/>
      <c r="DE104" s="203"/>
      <c r="DF104" s="203"/>
      <c r="DG104" s="203"/>
      <c r="DH104" s="203"/>
      <c r="DI104" s="203"/>
    </row>
    <row r="105" spans="1:113" ht="12.7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A105" s="203"/>
      <c r="DB105" s="203"/>
      <c r="DC105" s="203"/>
      <c r="DD105" s="203"/>
      <c r="DE105" s="203"/>
      <c r="DF105" s="203"/>
      <c r="DG105" s="203"/>
      <c r="DH105" s="203"/>
      <c r="DI105" s="203"/>
    </row>
    <row r="106" spans="1:113" ht="12.7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c r="CE106" s="203"/>
      <c r="CF106" s="203"/>
      <c r="CG106" s="203"/>
      <c r="CH106" s="203"/>
      <c r="CI106" s="203"/>
      <c r="CJ106" s="203"/>
      <c r="CK106" s="203"/>
      <c r="CL106" s="203"/>
      <c r="CM106" s="203"/>
      <c r="CN106" s="203"/>
      <c r="CO106" s="203"/>
      <c r="CP106" s="203"/>
      <c r="CQ106" s="203"/>
      <c r="CR106" s="203"/>
      <c r="CS106" s="203"/>
      <c r="CT106" s="203"/>
      <c r="CU106" s="203"/>
      <c r="CV106" s="203"/>
      <c r="CW106" s="203"/>
      <c r="CX106" s="203"/>
      <c r="CY106" s="203"/>
      <c r="CZ106" s="203"/>
      <c r="DA106" s="203"/>
      <c r="DB106" s="203"/>
      <c r="DC106" s="203"/>
      <c r="DD106" s="203"/>
      <c r="DE106" s="203"/>
      <c r="DF106" s="203"/>
      <c r="DG106" s="203"/>
      <c r="DH106" s="203"/>
      <c r="DI106" s="203"/>
    </row>
    <row r="107" spans="1:113" ht="12.7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c r="CE107" s="203"/>
      <c r="CF107" s="203"/>
      <c r="CG107" s="203"/>
      <c r="CH107" s="203"/>
      <c r="CI107" s="203"/>
      <c r="CJ107" s="203"/>
      <c r="CK107" s="203"/>
      <c r="CL107" s="203"/>
      <c r="CM107" s="203"/>
      <c r="CN107" s="203"/>
      <c r="CO107" s="203"/>
      <c r="CP107" s="203"/>
      <c r="CQ107" s="203"/>
      <c r="CR107" s="203"/>
      <c r="CS107" s="203"/>
      <c r="CT107" s="203"/>
      <c r="CU107" s="203"/>
      <c r="CV107" s="203"/>
      <c r="CW107" s="203"/>
      <c r="CX107" s="203"/>
      <c r="CY107" s="203"/>
      <c r="CZ107" s="203"/>
      <c r="DA107" s="203"/>
      <c r="DB107" s="203"/>
      <c r="DC107" s="203"/>
      <c r="DD107" s="203"/>
      <c r="DE107" s="203"/>
      <c r="DF107" s="203"/>
      <c r="DG107" s="203"/>
      <c r="DH107" s="203"/>
      <c r="DI107" s="203"/>
    </row>
    <row r="108" spans="1:113" ht="12.7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row>
    <row r="109" spans="1:113" ht="12.7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row>
    <row r="110" spans="1:113" ht="12.7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row>
  </sheetData>
  <mergeCells count="161">
    <mergeCell ref="J35:M35"/>
    <mergeCell ref="DB29:DC29"/>
    <mergeCell ref="DD29:DE29"/>
    <mergeCell ref="DF29:DG29"/>
    <mergeCell ref="DH29:DI29"/>
    <mergeCell ref="J33:M33"/>
    <mergeCell ref="J34:M34"/>
    <mergeCell ref="CP29:CQ29"/>
    <mergeCell ref="CR29:CS29"/>
    <mergeCell ref="CT29:CU29"/>
    <mergeCell ref="CV29:CW29"/>
    <mergeCell ref="CX29:CY29"/>
    <mergeCell ref="CZ29:DA29"/>
    <mergeCell ref="CD29:CE29"/>
    <mergeCell ref="CF29:CG29"/>
    <mergeCell ref="CH29:CI29"/>
    <mergeCell ref="CJ29:CK29"/>
    <mergeCell ref="CL29:CM29"/>
    <mergeCell ref="CN29:CO29"/>
    <mergeCell ref="BR29:BS29"/>
    <mergeCell ref="BT29:BU29"/>
    <mergeCell ref="BV29:BW29"/>
    <mergeCell ref="BX29:BY29"/>
    <mergeCell ref="BZ29:CA29"/>
    <mergeCell ref="CB29:CC29"/>
    <mergeCell ref="BF29:BG29"/>
    <mergeCell ref="BH29:BI29"/>
    <mergeCell ref="BJ29:BK29"/>
    <mergeCell ref="BL29:BM29"/>
    <mergeCell ref="BN29:BO29"/>
    <mergeCell ref="BP29:BQ29"/>
    <mergeCell ref="AT29:AU29"/>
    <mergeCell ref="AV29:AW29"/>
    <mergeCell ref="AX29:AY29"/>
    <mergeCell ref="AZ29:BA29"/>
    <mergeCell ref="BB29:BC29"/>
    <mergeCell ref="BD29:BE29"/>
    <mergeCell ref="AH29:AI29"/>
    <mergeCell ref="AJ29:AK29"/>
    <mergeCell ref="AL29:AM29"/>
    <mergeCell ref="AN29:AO29"/>
    <mergeCell ref="AP29:AQ29"/>
    <mergeCell ref="AR29:AS29"/>
    <mergeCell ref="V29:W29"/>
    <mergeCell ref="X29:Y29"/>
    <mergeCell ref="Z29:AA29"/>
    <mergeCell ref="AB29:AC29"/>
    <mergeCell ref="AD29:AE29"/>
    <mergeCell ref="AF29:AG29"/>
    <mergeCell ref="DB25:DC25"/>
    <mergeCell ref="DD25:DE25"/>
    <mergeCell ref="DF25:DG25"/>
    <mergeCell ref="DH25:DI25"/>
    <mergeCell ref="J29:K29"/>
    <mergeCell ref="L29:M29"/>
    <mergeCell ref="N29:O29"/>
    <mergeCell ref="P29:Q29"/>
    <mergeCell ref="R29:S29"/>
    <mergeCell ref="T29:U29"/>
    <mergeCell ref="CP25:CQ25"/>
    <mergeCell ref="CR25:CS25"/>
    <mergeCell ref="CT25:CU25"/>
    <mergeCell ref="CV25:CW25"/>
    <mergeCell ref="CX25:CY25"/>
    <mergeCell ref="CZ25:DA25"/>
    <mergeCell ref="CD25:CE25"/>
    <mergeCell ref="CF25:CG25"/>
    <mergeCell ref="CH25:CI25"/>
    <mergeCell ref="CJ25:CK25"/>
    <mergeCell ref="CL25:CM25"/>
    <mergeCell ref="CN25:CO25"/>
    <mergeCell ref="BR25:BS25"/>
    <mergeCell ref="BT25:BU25"/>
    <mergeCell ref="BV25:BW25"/>
    <mergeCell ref="BX25:BY25"/>
    <mergeCell ref="BZ25:CA25"/>
    <mergeCell ref="CB25:CC25"/>
    <mergeCell ref="BF25:BG25"/>
    <mergeCell ref="BH25:BI25"/>
    <mergeCell ref="BJ25:BK25"/>
    <mergeCell ref="BL25:BM25"/>
    <mergeCell ref="BN25:BO25"/>
    <mergeCell ref="BP25:BQ25"/>
    <mergeCell ref="AT25:AU25"/>
    <mergeCell ref="AV25:AW25"/>
    <mergeCell ref="AX25:AY25"/>
    <mergeCell ref="AZ25:BA25"/>
    <mergeCell ref="BB25:BC25"/>
    <mergeCell ref="BD25:BE25"/>
    <mergeCell ref="AH25:AI25"/>
    <mergeCell ref="AJ25:AK25"/>
    <mergeCell ref="AL25:AM25"/>
    <mergeCell ref="AN25:AO25"/>
    <mergeCell ref="AP25:AQ25"/>
    <mergeCell ref="AR25:AS25"/>
    <mergeCell ref="V25:W25"/>
    <mergeCell ref="X25:Y25"/>
    <mergeCell ref="Z25:AA25"/>
    <mergeCell ref="AB25:AC25"/>
    <mergeCell ref="AD25:AE25"/>
    <mergeCell ref="AF25:AG25"/>
    <mergeCell ref="J25:K25"/>
    <mergeCell ref="L25:M25"/>
    <mergeCell ref="N25:O25"/>
    <mergeCell ref="P25:Q25"/>
    <mergeCell ref="R25:S25"/>
    <mergeCell ref="T25:U25"/>
    <mergeCell ref="CX3:CY3"/>
    <mergeCell ref="CZ3:DA3"/>
    <mergeCell ref="DB3:DC3"/>
    <mergeCell ref="DD3:DE3"/>
    <mergeCell ref="DF3:DG3"/>
    <mergeCell ref="DH3:DI3"/>
    <mergeCell ref="CL3:CM3"/>
    <mergeCell ref="CN3:CO3"/>
    <mergeCell ref="CP3:CQ3"/>
    <mergeCell ref="CR3:CS3"/>
    <mergeCell ref="CT3:CU3"/>
    <mergeCell ref="CV3:CW3"/>
    <mergeCell ref="BZ3:CA3"/>
    <mergeCell ref="CB3:CC3"/>
    <mergeCell ref="CD3:CE3"/>
    <mergeCell ref="CF3:CG3"/>
    <mergeCell ref="CH3:CI3"/>
    <mergeCell ref="CJ3:CK3"/>
    <mergeCell ref="BN3:BO3"/>
    <mergeCell ref="BP3:BQ3"/>
    <mergeCell ref="BR3:BS3"/>
    <mergeCell ref="BT3:BU3"/>
    <mergeCell ref="BV3:BW3"/>
    <mergeCell ref="BX3:BY3"/>
    <mergeCell ref="BB3:BC3"/>
    <mergeCell ref="BD3:BE3"/>
    <mergeCell ref="BF3:BG3"/>
    <mergeCell ref="BH3:BI3"/>
    <mergeCell ref="BJ3:BK3"/>
    <mergeCell ref="BL3:BM3"/>
    <mergeCell ref="AP3:AQ3"/>
    <mergeCell ref="AR3:AS3"/>
    <mergeCell ref="AT3:AU3"/>
    <mergeCell ref="AV3:AW3"/>
    <mergeCell ref="AX3:AY3"/>
    <mergeCell ref="AZ3:BA3"/>
    <mergeCell ref="AJ3:AK3"/>
    <mergeCell ref="AL3:AM3"/>
    <mergeCell ref="AN3:AO3"/>
    <mergeCell ref="R3:S3"/>
    <mergeCell ref="T3:U3"/>
    <mergeCell ref="V3:W3"/>
    <mergeCell ref="X3:Y3"/>
    <mergeCell ref="Z3:AA3"/>
    <mergeCell ref="AB3:AC3"/>
    <mergeCell ref="J1:L1"/>
    <mergeCell ref="J2:L2"/>
    <mergeCell ref="J3:K3"/>
    <mergeCell ref="L3:M3"/>
    <mergeCell ref="N3:O3"/>
    <mergeCell ref="P3:Q3"/>
    <mergeCell ref="AD3:AE3"/>
    <mergeCell ref="AF3:AG3"/>
    <mergeCell ref="AH3:AI3"/>
  </mergeCells>
  <conditionalFormatting sqref="J27">
    <cfRule type="cellIs" dxfId="17" priority="12" operator="greaterThan">
      <formula>0</formula>
    </cfRule>
  </conditionalFormatting>
  <conditionalFormatting sqref="J5:CQ21">
    <cfRule type="cellIs" dxfId="16" priority="1" operator="greater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8"/>
  <sheetViews>
    <sheetView workbookViewId="0">
      <pane xSplit="9" ySplit="4" topLeftCell="AN32" activePane="bottomRight" state="frozen"/>
      <selection pane="topRight" activeCell="J1" sqref="J1"/>
      <selection pane="bottomLeft" activeCell="A5" sqref="A5"/>
      <selection pane="bottomRight" activeCell="S59" sqref="S59"/>
    </sheetView>
  </sheetViews>
  <sheetFormatPr baseColWidth="10" defaultColWidth="14.42578125" defaultRowHeight="15.75" customHeight="1"/>
  <cols>
    <col min="1" max="9" width="10" customWidth="1"/>
    <col min="10" max="113" width="5.14062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474</v>
      </c>
      <c r="B5" s="275">
        <v>1</v>
      </c>
      <c r="C5" s="275" t="s">
        <v>461</v>
      </c>
      <c r="D5" s="275" t="s">
        <v>475</v>
      </c>
      <c r="E5" s="275" t="s">
        <v>476</v>
      </c>
      <c r="F5" s="275" t="s">
        <v>477</v>
      </c>
      <c r="G5" s="275" t="s">
        <v>257</v>
      </c>
      <c r="H5" s="275" t="s">
        <v>478</v>
      </c>
      <c r="I5" s="10"/>
      <c r="J5" s="275"/>
      <c r="K5" s="275"/>
      <c r="L5" s="275"/>
      <c r="M5" s="275"/>
      <c r="N5" s="275"/>
      <c r="O5" s="275"/>
      <c r="P5" s="275"/>
      <c r="Q5" s="275"/>
      <c r="R5" s="273">
        <v>1</v>
      </c>
      <c r="S5" s="273">
        <v>0</v>
      </c>
      <c r="T5" s="275"/>
      <c r="U5" s="275"/>
      <c r="V5" s="275"/>
      <c r="W5" s="275"/>
      <c r="X5" s="275"/>
      <c r="Y5" s="275"/>
      <c r="Z5" s="275">
        <v>0</v>
      </c>
      <c r="AA5" s="275">
        <v>0</v>
      </c>
      <c r="AB5" s="275"/>
      <c r="AC5" s="275"/>
      <c r="AD5" s="275"/>
      <c r="AE5" s="275"/>
      <c r="AF5" s="275"/>
      <c r="AG5" s="275"/>
      <c r="AH5" s="275">
        <v>0</v>
      </c>
      <c r="AI5" s="275">
        <v>0</v>
      </c>
      <c r="AJ5" s="275"/>
      <c r="AK5" s="275"/>
      <c r="AL5" s="275"/>
      <c r="AM5" s="275"/>
      <c r="AN5" s="275"/>
      <c r="AO5" s="275"/>
      <c r="AP5" s="275"/>
      <c r="AQ5" s="275"/>
      <c r="AR5" s="273">
        <v>0</v>
      </c>
      <c r="AS5" s="273">
        <v>1</v>
      </c>
      <c r="AT5" s="275"/>
      <c r="AU5" s="275"/>
      <c r="AV5" s="275"/>
      <c r="AW5" s="275"/>
      <c r="AX5" s="275"/>
      <c r="AY5" s="275"/>
      <c r="AZ5" s="273">
        <v>1</v>
      </c>
      <c r="BA5" s="273">
        <v>6</v>
      </c>
      <c r="BB5" s="275">
        <v>0</v>
      </c>
      <c r="BC5" s="275">
        <v>0</v>
      </c>
      <c r="BD5" s="275">
        <v>0</v>
      </c>
      <c r="BE5" s="275">
        <v>0</v>
      </c>
      <c r="BF5" s="275">
        <v>0</v>
      </c>
      <c r="BG5" s="275">
        <v>0</v>
      </c>
      <c r="BH5" s="275">
        <v>0</v>
      </c>
      <c r="BI5" s="275">
        <v>2</v>
      </c>
      <c r="BJ5" s="275">
        <v>1</v>
      </c>
      <c r="BK5" s="275">
        <v>0</v>
      </c>
      <c r="BL5" s="275">
        <v>1</v>
      </c>
      <c r="BM5" s="275">
        <v>4</v>
      </c>
      <c r="BN5" s="275">
        <v>0</v>
      </c>
      <c r="BO5" s="275">
        <v>0</v>
      </c>
      <c r="BP5" s="275">
        <v>0</v>
      </c>
      <c r="BQ5" s="275">
        <v>0</v>
      </c>
      <c r="BR5" s="275">
        <v>1</v>
      </c>
      <c r="BS5" s="275">
        <v>0</v>
      </c>
      <c r="BT5" s="275">
        <v>0</v>
      </c>
      <c r="BU5" s="275">
        <v>8</v>
      </c>
      <c r="BV5" s="275">
        <v>10</v>
      </c>
      <c r="BW5" s="275">
        <v>16</v>
      </c>
      <c r="BX5" s="275">
        <v>8</v>
      </c>
      <c r="BY5" s="275">
        <v>28</v>
      </c>
      <c r="BZ5" s="275">
        <v>6</v>
      </c>
      <c r="CA5" s="275">
        <v>60</v>
      </c>
      <c r="CB5" s="275">
        <v>18</v>
      </c>
      <c r="CC5" s="275">
        <v>39</v>
      </c>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row>
    <row r="6" spans="1:113" ht="15.75" customHeight="1">
      <c r="A6" s="275" t="s">
        <v>474</v>
      </c>
      <c r="B6" s="275">
        <v>2</v>
      </c>
      <c r="C6" s="275" t="s">
        <v>461</v>
      </c>
      <c r="D6" s="275" t="s">
        <v>475</v>
      </c>
      <c r="E6" s="275" t="s">
        <v>479</v>
      </c>
      <c r="F6" s="275" t="s">
        <v>480</v>
      </c>
      <c r="G6" s="275" t="s">
        <v>247</v>
      </c>
      <c r="H6" s="275" t="s">
        <v>481</v>
      </c>
      <c r="I6" s="10"/>
      <c r="J6" s="275"/>
      <c r="K6" s="275"/>
      <c r="L6" s="275"/>
      <c r="M6" s="275"/>
      <c r="N6" s="275"/>
      <c r="O6" s="275"/>
      <c r="P6" s="275"/>
      <c r="Q6" s="275"/>
      <c r="R6" s="273">
        <v>0</v>
      </c>
      <c r="S6" s="273">
        <v>1</v>
      </c>
      <c r="T6" s="275"/>
      <c r="U6" s="275"/>
      <c r="V6" s="275"/>
      <c r="W6" s="275"/>
      <c r="X6" s="275"/>
      <c r="Y6" s="275"/>
      <c r="Z6" s="275">
        <v>0</v>
      </c>
      <c r="AA6" s="275">
        <v>0</v>
      </c>
      <c r="AB6" s="275"/>
      <c r="AC6" s="275"/>
      <c r="AD6" s="275"/>
      <c r="AE6" s="275"/>
      <c r="AF6" s="275"/>
      <c r="AG6" s="275"/>
      <c r="AH6" s="275">
        <v>0</v>
      </c>
      <c r="AI6" s="275">
        <v>0</v>
      </c>
      <c r="AJ6" s="275"/>
      <c r="AK6" s="275"/>
      <c r="AL6" s="275"/>
      <c r="AM6" s="275"/>
      <c r="AN6" s="275"/>
      <c r="AO6" s="275"/>
      <c r="AP6" s="275"/>
      <c r="AQ6" s="275"/>
      <c r="AR6" s="273">
        <v>0</v>
      </c>
      <c r="AS6" s="273">
        <v>0</v>
      </c>
      <c r="AT6" s="275"/>
      <c r="AU6" s="275"/>
      <c r="AV6" s="275"/>
      <c r="AW6" s="275"/>
      <c r="AX6" s="275"/>
      <c r="AY6" s="275"/>
      <c r="AZ6" s="273">
        <v>0</v>
      </c>
      <c r="BA6" s="273">
        <v>5</v>
      </c>
      <c r="BB6" s="275">
        <v>0</v>
      </c>
      <c r="BC6" s="275">
        <v>0</v>
      </c>
      <c r="BD6" s="275">
        <v>0</v>
      </c>
      <c r="BE6" s="275">
        <v>0</v>
      </c>
      <c r="BF6" s="275">
        <v>0</v>
      </c>
      <c r="BG6" s="275">
        <v>1</v>
      </c>
      <c r="BH6" s="275">
        <v>1</v>
      </c>
      <c r="BI6" s="275">
        <v>0</v>
      </c>
      <c r="BJ6" s="275">
        <v>2</v>
      </c>
      <c r="BK6" s="275">
        <v>2</v>
      </c>
      <c r="BL6" s="275">
        <v>4</v>
      </c>
      <c r="BM6" s="275">
        <v>3</v>
      </c>
      <c r="BN6" s="275">
        <v>0</v>
      </c>
      <c r="BO6" s="275">
        <v>2</v>
      </c>
      <c r="BP6" s="275">
        <v>1</v>
      </c>
      <c r="BQ6" s="275">
        <v>0</v>
      </c>
      <c r="BR6" s="275">
        <v>1</v>
      </c>
      <c r="BS6" s="275">
        <v>2</v>
      </c>
      <c r="BT6" s="275">
        <v>8</v>
      </c>
      <c r="BU6" s="275">
        <v>9</v>
      </c>
      <c r="BV6" s="275">
        <v>15</v>
      </c>
      <c r="BW6" s="275">
        <v>19</v>
      </c>
      <c r="BX6" s="275">
        <v>45</v>
      </c>
      <c r="BY6" s="275">
        <v>52</v>
      </c>
      <c r="BZ6" s="275">
        <v>54</v>
      </c>
      <c r="CA6" s="275">
        <v>112</v>
      </c>
      <c r="CB6" s="275">
        <v>41</v>
      </c>
      <c r="CC6" s="275">
        <v>52</v>
      </c>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row>
    <row r="7" spans="1:113" ht="15.75" customHeight="1">
      <c r="A7" s="275" t="s">
        <v>474</v>
      </c>
      <c r="B7" s="275">
        <v>3</v>
      </c>
      <c r="C7" s="275" t="s">
        <v>461</v>
      </c>
      <c r="D7" s="275" t="s">
        <v>482</v>
      </c>
      <c r="E7" s="275" t="s">
        <v>483</v>
      </c>
      <c r="F7" s="275" t="s">
        <v>484</v>
      </c>
      <c r="G7" s="275" t="s">
        <v>485</v>
      </c>
      <c r="H7" s="275" t="s">
        <v>486</v>
      </c>
      <c r="I7" s="10"/>
      <c r="J7" s="275"/>
      <c r="K7" s="275"/>
      <c r="L7" s="275"/>
      <c r="M7" s="275"/>
      <c r="N7" s="275"/>
      <c r="O7" s="275"/>
      <c r="P7" s="275"/>
      <c r="Q7" s="275"/>
      <c r="R7" s="273"/>
      <c r="S7" s="273"/>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3" t="s">
        <v>951</v>
      </c>
      <c r="AS7" s="273" t="s">
        <v>951</v>
      </c>
      <c r="AT7" s="275"/>
      <c r="AU7" s="275"/>
      <c r="AV7" s="275"/>
      <c r="AW7" s="275"/>
      <c r="AX7" s="275"/>
      <c r="AY7" s="275"/>
      <c r="AZ7" s="273">
        <v>0</v>
      </c>
      <c r="BA7" s="273">
        <v>0</v>
      </c>
      <c r="BB7" s="275">
        <v>0</v>
      </c>
      <c r="BC7" s="275">
        <v>0</v>
      </c>
      <c r="BD7" s="275">
        <v>0</v>
      </c>
      <c r="BE7" s="275">
        <v>0</v>
      </c>
      <c r="BF7" s="275">
        <v>0</v>
      </c>
      <c r="BG7" s="275">
        <v>0</v>
      </c>
      <c r="BH7" s="275">
        <v>0</v>
      </c>
      <c r="BI7" s="275">
        <v>1</v>
      </c>
      <c r="BJ7" s="275">
        <v>0</v>
      </c>
      <c r="BK7" s="275">
        <v>0</v>
      </c>
      <c r="BL7" s="275">
        <v>1</v>
      </c>
      <c r="BM7" s="275">
        <v>1</v>
      </c>
      <c r="BN7" s="275">
        <v>0</v>
      </c>
      <c r="BO7" s="275">
        <v>1</v>
      </c>
      <c r="BP7" s="275">
        <v>2</v>
      </c>
      <c r="BQ7" s="275">
        <v>0</v>
      </c>
      <c r="BR7" s="275">
        <v>3</v>
      </c>
      <c r="BS7" s="275">
        <v>1</v>
      </c>
      <c r="BT7" s="275">
        <v>0</v>
      </c>
      <c r="BU7" s="275">
        <v>3</v>
      </c>
      <c r="BV7" s="275">
        <v>1</v>
      </c>
      <c r="BW7" s="275">
        <v>9</v>
      </c>
      <c r="BX7" s="275">
        <v>12</v>
      </c>
      <c r="BY7" s="275">
        <v>22</v>
      </c>
      <c r="BZ7" s="275">
        <v>16</v>
      </c>
      <c r="CA7" s="275">
        <v>22</v>
      </c>
      <c r="CB7" s="275">
        <v>13</v>
      </c>
      <c r="CC7" s="275">
        <v>18</v>
      </c>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row>
    <row r="8" spans="1:113" ht="15.75" customHeight="1">
      <c r="A8" s="275" t="s">
        <v>474</v>
      </c>
      <c r="B8" s="275">
        <v>4</v>
      </c>
      <c r="C8" s="275" t="s">
        <v>461</v>
      </c>
      <c r="D8" s="275" t="s">
        <v>482</v>
      </c>
      <c r="E8" s="275" t="s">
        <v>483</v>
      </c>
      <c r="F8" s="275" t="s">
        <v>484</v>
      </c>
      <c r="G8" s="275" t="s">
        <v>257</v>
      </c>
      <c r="H8" s="275" t="s">
        <v>487</v>
      </c>
      <c r="I8" s="10"/>
      <c r="J8" s="275"/>
      <c r="K8" s="275"/>
      <c r="L8" s="275"/>
      <c r="M8" s="275"/>
      <c r="N8" s="275"/>
      <c r="O8" s="275"/>
      <c r="P8" s="275"/>
      <c r="Q8" s="275"/>
      <c r="R8" s="273">
        <v>0</v>
      </c>
      <c r="S8" s="273">
        <v>0</v>
      </c>
      <c r="T8" s="275"/>
      <c r="U8" s="275"/>
      <c r="V8" s="275"/>
      <c r="W8" s="275"/>
      <c r="X8" s="275"/>
      <c r="Y8" s="275"/>
      <c r="Z8" s="275">
        <v>0</v>
      </c>
      <c r="AA8" s="275">
        <v>0</v>
      </c>
      <c r="AB8" s="275"/>
      <c r="AC8" s="275"/>
      <c r="AD8" s="275"/>
      <c r="AE8" s="275"/>
      <c r="AF8" s="275"/>
      <c r="AG8" s="275"/>
      <c r="AH8" s="275">
        <v>0</v>
      </c>
      <c r="AI8" s="275">
        <v>0</v>
      </c>
      <c r="AJ8" s="275"/>
      <c r="AK8" s="275"/>
      <c r="AL8" s="275"/>
      <c r="AM8" s="275"/>
      <c r="AN8" s="275"/>
      <c r="AO8" s="275"/>
      <c r="AP8" s="275"/>
      <c r="AQ8" s="275"/>
      <c r="AR8" s="273">
        <v>0</v>
      </c>
      <c r="AS8" s="273">
        <v>0</v>
      </c>
      <c r="AT8" s="275"/>
      <c r="AU8" s="275"/>
      <c r="AV8" s="275"/>
      <c r="AW8" s="275"/>
      <c r="AX8" s="275"/>
      <c r="AY8" s="275"/>
      <c r="AZ8" s="273">
        <v>0</v>
      </c>
      <c r="BA8" s="273">
        <v>0</v>
      </c>
      <c r="BB8" s="275">
        <v>0</v>
      </c>
      <c r="BC8" s="275">
        <v>0</v>
      </c>
      <c r="BD8" s="275">
        <v>0</v>
      </c>
      <c r="BE8" s="275">
        <v>0</v>
      </c>
      <c r="BF8" s="275">
        <v>0</v>
      </c>
      <c r="BG8" s="275">
        <v>0</v>
      </c>
      <c r="BH8" s="275">
        <v>0</v>
      </c>
      <c r="BI8" s="275">
        <v>2</v>
      </c>
      <c r="BJ8" s="275">
        <v>3</v>
      </c>
      <c r="BK8" s="275">
        <v>5</v>
      </c>
      <c r="BL8" s="275">
        <v>2</v>
      </c>
      <c r="BM8" s="275">
        <v>2</v>
      </c>
      <c r="BN8" s="275">
        <v>0</v>
      </c>
      <c r="BO8" s="275">
        <v>1</v>
      </c>
      <c r="BP8" s="275">
        <v>26</v>
      </c>
      <c r="BQ8" s="275">
        <v>15</v>
      </c>
      <c r="BR8" s="275">
        <v>2</v>
      </c>
      <c r="BS8" s="275">
        <v>1</v>
      </c>
      <c r="BT8" s="275">
        <v>5</v>
      </c>
      <c r="BU8" s="275">
        <v>27</v>
      </c>
      <c r="BV8" s="275">
        <v>7</v>
      </c>
      <c r="BW8" s="275">
        <v>22</v>
      </c>
      <c r="BX8" s="275">
        <v>104</v>
      </c>
      <c r="BY8" s="275">
        <v>164</v>
      </c>
      <c r="BZ8" s="275">
        <v>92</v>
      </c>
      <c r="CA8" s="275">
        <v>158</v>
      </c>
      <c r="CB8" s="275">
        <v>77</v>
      </c>
      <c r="CC8" s="275">
        <v>118</v>
      </c>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row>
    <row r="9" spans="1:113" ht="15.75" customHeight="1">
      <c r="A9" s="275" t="s">
        <v>474</v>
      </c>
      <c r="B9" s="275">
        <v>5</v>
      </c>
      <c r="C9" s="275" t="s">
        <v>461</v>
      </c>
      <c r="D9" s="275" t="s">
        <v>482</v>
      </c>
      <c r="E9" s="275" t="s">
        <v>483</v>
      </c>
      <c r="F9" s="275" t="s">
        <v>484</v>
      </c>
      <c r="G9" s="275" t="s">
        <v>247</v>
      </c>
      <c r="H9" s="275" t="s">
        <v>488</v>
      </c>
      <c r="I9" s="10"/>
      <c r="J9" s="275"/>
      <c r="K9" s="275"/>
      <c r="L9" s="275"/>
      <c r="M9" s="275"/>
      <c r="N9" s="275"/>
      <c r="O9" s="275"/>
      <c r="P9" s="275"/>
      <c r="Q9" s="275"/>
      <c r="R9" s="273">
        <v>0</v>
      </c>
      <c r="S9" s="273">
        <v>0</v>
      </c>
      <c r="T9" s="275"/>
      <c r="U9" s="275"/>
      <c r="V9" s="275"/>
      <c r="W9" s="275"/>
      <c r="X9" s="275"/>
      <c r="Y9" s="275"/>
      <c r="Z9" s="275">
        <v>0</v>
      </c>
      <c r="AA9" s="275">
        <v>0</v>
      </c>
      <c r="AB9" s="275"/>
      <c r="AC9" s="275"/>
      <c r="AD9" s="275"/>
      <c r="AE9" s="275"/>
      <c r="AF9" s="275"/>
      <c r="AG9" s="275"/>
      <c r="AH9" s="275">
        <v>0</v>
      </c>
      <c r="AI9" s="275">
        <v>0</v>
      </c>
      <c r="AJ9" s="275"/>
      <c r="AK9" s="275"/>
      <c r="AL9" s="275"/>
      <c r="AM9" s="275"/>
      <c r="AN9" s="275"/>
      <c r="AO9" s="275"/>
      <c r="AP9" s="275"/>
      <c r="AQ9" s="275"/>
      <c r="AR9" s="273">
        <v>0</v>
      </c>
      <c r="AS9" s="273">
        <v>1</v>
      </c>
      <c r="AT9" s="275"/>
      <c r="AU9" s="275"/>
      <c r="AV9" s="275"/>
      <c r="AW9" s="275"/>
      <c r="AX9" s="275"/>
      <c r="AY9" s="275"/>
      <c r="AZ9" s="273">
        <v>0</v>
      </c>
      <c r="BA9" s="273">
        <v>2</v>
      </c>
      <c r="BB9" s="275">
        <v>0</v>
      </c>
      <c r="BC9" s="275">
        <v>1</v>
      </c>
      <c r="BD9" s="275">
        <v>0</v>
      </c>
      <c r="BE9" s="275">
        <v>0</v>
      </c>
      <c r="BF9" s="275">
        <v>0</v>
      </c>
      <c r="BG9" s="275">
        <v>1</v>
      </c>
      <c r="BH9" s="275">
        <v>1</v>
      </c>
      <c r="BI9" s="275">
        <v>0</v>
      </c>
      <c r="BJ9" s="275">
        <v>1</v>
      </c>
      <c r="BK9" s="275">
        <v>1</v>
      </c>
      <c r="BL9" s="275">
        <v>0</v>
      </c>
      <c r="BM9" s="275">
        <v>0</v>
      </c>
      <c r="BN9" s="275">
        <v>1</v>
      </c>
      <c r="BO9" s="275">
        <v>0</v>
      </c>
      <c r="BP9" s="275">
        <v>0</v>
      </c>
      <c r="BQ9" s="275">
        <v>0</v>
      </c>
      <c r="BR9" s="275">
        <v>1</v>
      </c>
      <c r="BS9" s="275">
        <v>1</v>
      </c>
      <c r="BT9" s="275">
        <v>6</v>
      </c>
      <c r="BU9" s="275">
        <v>9</v>
      </c>
      <c r="BV9" s="275">
        <v>6</v>
      </c>
      <c r="BW9" s="275">
        <v>3</v>
      </c>
      <c r="BX9" s="275">
        <v>5</v>
      </c>
      <c r="BY9" s="275">
        <v>4</v>
      </c>
      <c r="BZ9" s="275">
        <v>11</v>
      </c>
      <c r="CA9" s="275">
        <v>8</v>
      </c>
      <c r="CB9" s="275">
        <v>4</v>
      </c>
      <c r="CC9" s="275">
        <v>5</v>
      </c>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row>
    <row r="10" spans="1:113" ht="15.75" customHeight="1">
      <c r="A10" s="275" t="s">
        <v>474</v>
      </c>
      <c r="B10" s="275">
        <v>6</v>
      </c>
      <c r="C10" s="275" t="s">
        <v>461</v>
      </c>
      <c r="D10" s="275" t="s">
        <v>489</v>
      </c>
      <c r="E10" s="275" t="s">
        <v>490</v>
      </c>
      <c r="F10" s="275" t="s">
        <v>491</v>
      </c>
      <c r="G10" s="275" t="s">
        <v>492</v>
      </c>
      <c r="H10" s="275" t="s">
        <v>493</v>
      </c>
      <c r="I10" s="10"/>
      <c r="J10" s="275"/>
      <c r="K10" s="275"/>
      <c r="L10" s="275"/>
      <c r="M10" s="275"/>
      <c r="N10" s="275"/>
      <c r="O10" s="275"/>
      <c r="P10" s="275"/>
      <c r="Q10" s="275"/>
      <c r="R10" s="273"/>
      <c r="S10" s="273"/>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3" t="s">
        <v>951</v>
      </c>
      <c r="AS10" s="273" t="s">
        <v>951</v>
      </c>
      <c r="AT10" s="275"/>
      <c r="AU10" s="275"/>
      <c r="AV10" s="275"/>
      <c r="AW10" s="275"/>
      <c r="AX10" s="275"/>
      <c r="AY10" s="275"/>
      <c r="AZ10" s="273">
        <v>0</v>
      </c>
      <c r="BA10" s="273">
        <v>0</v>
      </c>
      <c r="BB10" s="275">
        <v>0</v>
      </c>
      <c r="BC10" s="275">
        <v>0</v>
      </c>
      <c r="BD10" s="275">
        <v>0</v>
      </c>
      <c r="BE10" s="275">
        <v>0</v>
      </c>
      <c r="BF10" s="275">
        <v>0</v>
      </c>
      <c r="BG10" s="275">
        <v>0</v>
      </c>
      <c r="BH10" s="275">
        <v>0</v>
      </c>
      <c r="BI10" s="275">
        <v>1</v>
      </c>
      <c r="BJ10" s="275">
        <v>0</v>
      </c>
      <c r="BK10" s="275">
        <v>0</v>
      </c>
      <c r="BL10" s="275">
        <v>2</v>
      </c>
      <c r="BM10" s="275">
        <v>0</v>
      </c>
      <c r="BN10" s="275">
        <v>1</v>
      </c>
      <c r="BO10" s="275">
        <v>3</v>
      </c>
      <c r="BP10" s="275">
        <v>2</v>
      </c>
      <c r="BQ10" s="275">
        <v>2</v>
      </c>
      <c r="BR10" s="275">
        <v>3</v>
      </c>
      <c r="BS10" s="275">
        <v>6</v>
      </c>
      <c r="BT10" s="275">
        <v>2</v>
      </c>
      <c r="BU10" s="275">
        <v>2</v>
      </c>
      <c r="BV10" s="275">
        <v>6</v>
      </c>
      <c r="BW10" s="275">
        <v>5</v>
      </c>
      <c r="BX10" s="275">
        <v>24</v>
      </c>
      <c r="BY10" s="275">
        <v>12</v>
      </c>
      <c r="BZ10" s="275">
        <v>3</v>
      </c>
      <c r="CA10" s="275">
        <v>13</v>
      </c>
      <c r="CB10" s="275">
        <v>7</v>
      </c>
      <c r="CC10" s="275">
        <v>16</v>
      </c>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row>
    <row r="11" spans="1:113" ht="15.75" customHeight="1">
      <c r="A11" s="275" t="s">
        <v>474</v>
      </c>
      <c r="B11" s="275">
        <v>7</v>
      </c>
      <c r="C11" s="275" t="s">
        <v>461</v>
      </c>
      <c r="D11" s="275" t="s">
        <v>494</v>
      </c>
      <c r="E11" s="275" t="s">
        <v>495</v>
      </c>
      <c r="F11" s="275" t="s">
        <v>496</v>
      </c>
      <c r="G11" s="275" t="s">
        <v>257</v>
      </c>
      <c r="H11" s="275" t="s">
        <v>497</v>
      </c>
      <c r="I11" s="10"/>
      <c r="J11" s="275"/>
      <c r="K11" s="275"/>
      <c r="L11" s="275"/>
      <c r="M11" s="275"/>
      <c r="N11" s="275"/>
      <c r="O11" s="275"/>
      <c r="P11" s="275"/>
      <c r="Q11" s="275"/>
      <c r="R11" s="273">
        <v>1</v>
      </c>
      <c r="S11" s="273">
        <v>0</v>
      </c>
      <c r="T11" s="275"/>
      <c r="U11" s="275"/>
      <c r="V11" s="275"/>
      <c r="W11" s="275"/>
      <c r="X11" s="275"/>
      <c r="Y11" s="275"/>
      <c r="Z11" s="275">
        <v>0</v>
      </c>
      <c r="AA11" s="275">
        <v>0</v>
      </c>
      <c r="AB11" s="275"/>
      <c r="AC11" s="275"/>
      <c r="AD11" s="275"/>
      <c r="AE11" s="275"/>
      <c r="AF11" s="275"/>
      <c r="AG11" s="275"/>
      <c r="AH11" s="275">
        <v>0</v>
      </c>
      <c r="AI11" s="275">
        <v>0</v>
      </c>
      <c r="AJ11" s="275"/>
      <c r="AK11" s="275"/>
      <c r="AL11" s="275"/>
      <c r="AM11" s="275"/>
      <c r="AN11" s="275"/>
      <c r="AO11" s="275"/>
      <c r="AP11" s="275"/>
      <c r="AQ11" s="275"/>
      <c r="AR11" s="273">
        <v>0</v>
      </c>
      <c r="AS11" s="273">
        <v>3</v>
      </c>
      <c r="AT11" s="275"/>
      <c r="AU11" s="275"/>
      <c r="AV11" s="275"/>
      <c r="AW11" s="275"/>
      <c r="AX11" s="275"/>
      <c r="AY11" s="275"/>
      <c r="AZ11" s="273">
        <v>0</v>
      </c>
      <c r="BA11" s="273">
        <v>4</v>
      </c>
      <c r="BB11" s="275">
        <v>0</v>
      </c>
      <c r="BC11" s="275">
        <v>0</v>
      </c>
      <c r="BD11" s="275">
        <v>0</v>
      </c>
      <c r="BE11" s="275">
        <v>0</v>
      </c>
      <c r="BF11" s="275">
        <v>0</v>
      </c>
      <c r="BG11" s="275">
        <v>0</v>
      </c>
      <c r="BH11" s="275">
        <v>0</v>
      </c>
      <c r="BI11" s="275">
        <v>2</v>
      </c>
      <c r="BJ11" s="275">
        <v>1</v>
      </c>
      <c r="BK11" s="275">
        <v>1</v>
      </c>
      <c r="BL11" s="275">
        <v>3</v>
      </c>
      <c r="BM11" s="275">
        <v>10</v>
      </c>
      <c r="BN11" s="275">
        <v>0</v>
      </c>
      <c r="BO11" s="275">
        <v>0</v>
      </c>
      <c r="BP11" s="275">
        <v>2</v>
      </c>
      <c r="BQ11" s="275">
        <v>1</v>
      </c>
      <c r="BR11" s="275">
        <v>12</v>
      </c>
      <c r="BS11" s="275">
        <v>7</v>
      </c>
      <c r="BT11" s="275">
        <v>11</v>
      </c>
      <c r="BU11" s="275">
        <v>21</v>
      </c>
      <c r="BV11" s="275">
        <v>28</v>
      </c>
      <c r="BW11" s="275">
        <v>54</v>
      </c>
      <c r="BX11" s="275">
        <v>44</v>
      </c>
      <c r="BY11" s="275">
        <v>64</v>
      </c>
      <c r="BZ11" s="275">
        <v>109</v>
      </c>
      <c r="CA11" s="275">
        <v>233</v>
      </c>
      <c r="CB11" s="275">
        <v>70</v>
      </c>
      <c r="CC11" s="275">
        <v>128</v>
      </c>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row>
    <row r="12" spans="1:113" ht="15.75" customHeight="1">
      <c r="A12" s="275" t="s">
        <v>474</v>
      </c>
      <c r="B12" s="275">
        <v>8</v>
      </c>
      <c r="C12" s="275" t="s">
        <v>461</v>
      </c>
      <c r="D12" s="275" t="s">
        <v>494</v>
      </c>
      <c r="E12" s="275" t="s">
        <v>495</v>
      </c>
      <c r="F12" s="275" t="s">
        <v>498</v>
      </c>
      <c r="G12" s="275" t="s">
        <v>481</v>
      </c>
      <c r="H12" s="275" t="s">
        <v>274</v>
      </c>
      <c r="I12" s="10"/>
      <c r="J12" s="275"/>
      <c r="K12" s="275"/>
      <c r="L12" s="275"/>
      <c r="M12" s="275"/>
      <c r="N12" s="275"/>
      <c r="O12" s="275"/>
      <c r="P12" s="275"/>
      <c r="Q12" s="275"/>
      <c r="R12" s="273">
        <v>0</v>
      </c>
      <c r="S12" s="273">
        <v>0</v>
      </c>
      <c r="T12" s="275"/>
      <c r="U12" s="275"/>
      <c r="V12" s="275"/>
      <c r="W12" s="275"/>
      <c r="X12" s="275"/>
      <c r="Y12" s="275"/>
      <c r="Z12" s="275">
        <v>0</v>
      </c>
      <c r="AA12" s="275">
        <v>0</v>
      </c>
      <c r="AB12" s="275"/>
      <c r="AC12" s="275"/>
      <c r="AD12" s="275"/>
      <c r="AE12" s="275"/>
      <c r="AF12" s="275"/>
      <c r="AG12" s="275"/>
      <c r="AH12" s="275">
        <v>0</v>
      </c>
      <c r="AI12" s="275">
        <v>0</v>
      </c>
      <c r="AJ12" s="275"/>
      <c r="AK12" s="275"/>
      <c r="AL12" s="275"/>
      <c r="AM12" s="275"/>
      <c r="AN12" s="275"/>
      <c r="AO12" s="275"/>
      <c r="AP12" s="275"/>
      <c r="AQ12" s="275"/>
      <c r="AR12" s="273">
        <v>0</v>
      </c>
      <c r="AS12" s="273">
        <v>0</v>
      </c>
      <c r="AT12" s="275"/>
      <c r="AU12" s="275"/>
      <c r="AV12" s="275"/>
      <c r="AW12" s="275"/>
      <c r="AX12" s="275"/>
      <c r="AY12" s="275"/>
      <c r="AZ12" s="273">
        <v>0</v>
      </c>
      <c r="BA12" s="273">
        <v>0</v>
      </c>
      <c r="BB12" s="275">
        <v>0</v>
      </c>
      <c r="BC12" s="275">
        <v>0</v>
      </c>
      <c r="BD12" s="275">
        <v>0</v>
      </c>
      <c r="BE12" s="275">
        <v>0</v>
      </c>
      <c r="BF12" s="275">
        <v>0</v>
      </c>
      <c r="BG12" s="275">
        <v>0</v>
      </c>
      <c r="BH12" s="275">
        <v>0</v>
      </c>
      <c r="BI12" s="275">
        <v>0</v>
      </c>
      <c r="BJ12" s="275">
        <v>5</v>
      </c>
      <c r="BK12" s="275">
        <v>2</v>
      </c>
      <c r="BL12" s="275">
        <v>1</v>
      </c>
      <c r="BM12" s="275">
        <v>4</v>
      </c>
      <c r="BN12" s="275">
        <v>0</v>
      </c>
      <c r="BO12" s="275">
        <v>0</v>
      </c>
      <c r="BP12" s="275">
        <v>1</v>
      </c>
      <c r="BQ12" s="275">
        <v>3</v>
      </c>
      <c r="BR12" s="275">
        <v>0</v>
      </c>
      <c r="BS12" s="275">
        <v>1</v>
      </c>
      <c r="BT12" s="275">
        <v>0</v>
      </c>
      <c r="BU12" s="275">
        <v>2</v>
      </c>
      <c r="BV12" s="275">
        <v>0</v>
      </c>
      <c r="BW12" s="275">
        <v>2</v>
      </c>
      <c r="BX12" s="275">
        <v>1</v>
      </c>
      <c r="BY12" s="275">
        <v>1</v>
      </c>
      <c r="BZ12" s="275">
        <v>7</v>
      </c>
      <c r="CA12" s="275">
        <v>14</v>
      </c>
      <c r="CB12" s="275">
        <v>1</v>
      </c>
      <c r="CC12" s="275">
        <v>11</v>
      </c>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row>
    <row r="13" spans="1:113" ht="15.75" customHeight="1">
      <c r="A13" s="275" t="s">
        <v>123</v>
      </c>
      <c r="B13" s="275">
        <v>9</v>
      </c>
      <c r="C13" s="275" t="s">
        <v>461</v>
      </c>
      <c r="D13" s="275" t="s">
        <v>494</v>
      </c>
      <c r="E13" s="275" t="s">
        <v>495</v>
      </c>
      <c r="F13" s="275" t="s">
        <v>499</v>
      </c>
      <c r="G13" s="275" t="s">
        <v>274</v>
      </c>
      <c r="H13" s="275" t="s">
        <v>481</v>
      </c>
      <c r="I13" s="10"/>
      <c r="J13" s="275"/>
      <c r="K13" s="275"/>
      <c r="L13" s="275"/>
      <c r="M13" s="275"/>
      <c r="N13" s="275"/>
      <c r="O13" s="275"/>
      <c r="P13" s="275"/>
      <c r="Q13" s="275"/>
      <c r="R13" s="273">
        <v>1</v>
      </c>
      <c r="S13" s="273">
        <v>1</v>
      </c>
      <c r="T13" s="275"/>
      <c r="U13" s="275"/>
      <c r="V13" s="275"/>
      <c r="W13" s="275"/>
      <c r="X13" s="275"/>
      <c r="Y13" s="275"/>
      <c r="Z13" s="275">
        <v>0</v>
      </c>
      <c r="AA13" s="275">
        <v>0</v>
      </c>
      <c r="AB13" s="275"/>
      <c r="AC13" s="275"/>
      <c r="AD13" s="275"/>
      <c r="AE13" s="275"/>
      <c r="AF13" s="275"/>
      <c r="AG13" s="275"/>
      <c r="AH13" s="275">
        <v>0</v>
      </c>
      <c r="AI13" s="275">
        <v>0</v>
      </c>
      <c r="AJ13" s="275"/>
      <c r="AK13" s="275"/>
      <c r="AL13" s="275"/>
      <c r="AM13" s="275"/>
      <c r="AN13" s="275"/>
      <c r="AO13" s="275"/>
      <c r="AP13" s="275"/>
      <c r="AQ13" s="275"/>
      <c r="AR13" s="273">
        <v>0</v>
      </c>
      <c r="AS13" s="273">
        <v>0</v>
      </c>
      <c r="AT13" s="275"/>
      <c r="AU13" s="275"/>
      <c r="AV13" s="275"/>
      <c r="AW13" s="275"/>
      <c r="AX13" s="275"/>
      <c r="AY13" s="275"/>
      <c r="AZ13" s="273">
        <v>0</v>
      </c>
      <c r="BA13" s="273">
        <v>1</v>
      </c>
      <c r="BB13" s="275">
        <v>0</v>
      </c>
      <c r="BC13" s="275">
        <v>0</v>
      </c>
      <c r="BD13" s="275">
        <v>0</v>
      </c>
      <c r="BE13" s="275">
        <v>0</v>
      </c>
      <c r="BF13" s="275">
        <v>3</v>
      </c>
      <c r="BG13" s="275">
        <v>0</v>
      </c>
      <c r="BH13" s="275">
        <v>0</v>
      </c>
      <c r="BI13" s="275">
        <v>2</v>
      </c>
      <c r="BJ13" s="275">
        <v>3</v>
      </c>
      <c r="BK13" s="275">
        <v>3</v>
      </c>
      <c r="BL13" s="275">
        <v>3</v>
      </c>
      <c r="BM13" s="275">
        <v>0</v>
      </c>
      <c r="BN13" s="275">
        <v>0</v>
      </c>
      <c r="BO13" s="275">
        <v>0</v>
      </c>
      <c r="BP13" s="275">
        <v>11</v>
      </c>
      <c r="BQ13" s="275">
        <v>2</v>
      </c>
      <c r="BR13" s="275">
        <v>1</v>
      </c>
      <c r="BS13" s="275">
        <v>0</v>
      </c>
      <c r="BT13" s="275">
        <v>1</v>
      </c>
      <c r="BU13" s="275">
        <v>2</v>
      </c>
      <c r="BV13" s="275">
        <v>1</v>
      </c>
      <c r="BW13" s="275">
        <v>0</v>
      </c>
      <c r="BX13" s="275">
        <v>0</v>
      </c>
      <c r="BY13" s="275">
        <v>3</v>
      </c>
      <c r="BZ13" s="275">
        <v>0</v>
      </c>
      <c r="CA13" s="275">
        <v>10</v>
      </c>
      <c r="CB13" s="275">
        <v>5</v>
      </c>
      <c r="CC13" s="275">
        <v>28</v>
      </c>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row>
    <row r="14" spans="1:113" ht="15.75" customHeight="1">
      <c r="A14" s="275" t="s">
        <v>592</v>
      </c>
      <c r="B14" s="275">
        <v>10</v>
      </c>
      <c r="C14" s="275" t="s">
        <v>461</v>
      </c>
      <c r="D14" s="275" t="s">
        <v>494</v>
      </c>
      <c r="E14" s="275" t="s">
        <v>495</v>
      </c>
      <c r="F14" s="275" t="s">
        <v>500</v>
      </c>
      <c r="G14" s="275" t="s">
        <v>247</v>
      </c>
      <c r="H14" s="275" t="s">
        <v>501</v>
      </c>
      <c r="I14" s="10"/>
      <c r="J14" s="275"/>
      <c r="K14" s="275"/>
      <c r="L14" s="275"/>
      <c r="M14" s="275"/>
      <c r="N14" s="275"/>
      <c r="O14" s="275"/>
      <c r="P14" s="275"/>
      <c r="Q14" s="275"/>
      <c r="R14" s="273">
        <v>0</v>
      </c>
      <c r="S14" s="273">
        <v>1</v>
      </c>
      <c r="T14" s="275"/>
      <c r="U14" s="275"/>
      <c r="V14" s="275"/>
      <c r="W14" s="275"/>
      <c r="X14" s="275"/>
      <c r="Y14" s="275"/>
      <c r="Z14" s="275">
        <v>0</v>
      </c>
      <c r="AA14" s="275">
        <v>0</v>
      </c>
      <c r="AB14" s="275"/>
      <c r="AC14" s="275"/>
      <c r="AD14" s="275"/>
      <c r="AE14" s="275"/>
      <c r="AF14" s="275"/>
      <c r="AG14" s="275"/>
      <c r="AH14" s="275">
        <v>0</v>
      </c>
      <c r="AI14" s="275">
        <v>0</v>
      </c>
      <c r="AJ14" s="275"/>
      <c r="AK14" s="275"/>
      <c r="AL14" s="275"/>
      <c r="AM14" s="275"/>
      <c r="AN14" s="275"/>
      <c r="AO14" s="275"/>
      <c r="AP14" s="275"/>
      <c r="AQ14" s="275"/>
      <c r="AR14" s="273">
        <v>0</v>
      </c>
      <c r="AS14" s="273">
        <v>3</v>
      </c>
      <c r="AT14" s="275"/>
      <c r="AU14" s="275"/>
      <c r="AV14" s="275"/>
      <c r="AW14" s="275"/>
      <c r="AX14" s="275"/>
      <c r="AY14" s="275"/>
      <c r="AZ14" s="273">
        <v>3</v>
      </c>
      <c r="BA14" s="273">
        <v>5</v>
      </c>
      <c r="BB14" s="275">
        <v>0</v>
      </c>
      <c r="BC14" s="275">
        <v>0</v>
      </c>
      <c r="BD14" s="275">
        <v>0</v>
      </c>
      <c r="BE14" s="275">
        <v>0</v>
      </c>
      <c r="BF14" s="275">
        <v>3</v>
      </c>
      <c r="BG14" s="275">
        <v>0</v>
      </c>
      <c r="BH14" s="275">
        <v>0</v>
      </c>
      <c r="BI14" s="275">
        <v>1</v>
      </c>
      <c r="BJ14" s="275">
        <v>4</v>
      </c>
      <c r="BK14" s="275">
        <v>4</v>
      </c>
      <c r="BL14" s="275">
        <v>28</v>
      </c>
      <c r="BM14" s="275">
        <v>22</v>
      </c>
      <c r="BN14" s="275">
        <v>0</v>
      </c>
      <c r="BO14" s="275">
        <v>0</v>
      </c>
      <c r="BP14" s="275">
        <v>1</v>
      </c>
      <c r="BQ14" s="275">
        <v>0</v>
      </c>
      <c r="BR14" s="275">
        <v>8</v>
      </c>
      <c r="BS14" s="275">
        <v>2</v>
      </c>
      <c r="BT14" s="275">
        <v>2</v>
      </c>
      <c r="BU14" s="275">
        <v>2</v>
      </c>
      <c r="BV14" s="275">
        <v>0</v>
      </c>
      <c r="BW14" s="275">
        <v>0</v>
      </c>
      <c r="BX14" s="275">
        <v>3</v>
      </c>
      <c r="BY14" s="275">
        <v>6</v>
      </c>
      <c r="BZ14" s="275">
        <v>3</v>
      </c>
      <c r="CA14" s="275">
        <v>12</v>
      </c>
      <c r="CB14" s="275">
        <v>12</v>
      </c>
      <c r="CC14" s="275">
        <v>11</v>
      </c>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row>
    <row r="15" spans="1:113" ht="15.75" customHeight="1">
      <c r="A15" s="216" t="s">
        <v>442</v>
      </c>
      <c r="B15" s="275">
        <v>11</v>
      </c>
      <c r="C15" s="275" t="s">
        <v>461</v>
      </c>
      <c r="D15" s="275" t="s">
        <v>503</v>
      </c>
      <c r="E15" s="275" t="s">
        <v>504</v>
      </c>
      <c r="F15" s="275" t="s">
        <v>505</v>
      </c>
      <c r="G15" s="275" t="s">
        <v>247</v>
      </c>
      <c r="H15" s="275" t="s">
        <v>506</v>
      </c>
      <c r="I15" s="10"/>
      <c r="J15" s="275"/>
      <c r="K15" s="275"/>
      <c r="L15" s="275"/>
      <c r="M15" s="275"/>
      <c r="N15" s="275"/>
      <c r="O15" s="275"/>
      <c r="P15" s="275"/>
      <c r="Q15" s="275"/>
      <c r="R15" s="273"/>
      <c r="S15" s="273"/>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3" t="s">
        <v>951</v>
      </c>
      <c r="AS15" s="273" t="s">
        <v>951</v>
      </c>
      <c r="AT15" s="275"/>
      <c r="AU15" s="275"/>
      <c r="AV15" s="275"/>
      <c r="AW15" s="275"/>
      <c r="AX15" s="275"/>
      <c r="AY15" s="275"/>
      <c r="AZ15" s="273">
        <v>0</v>
      </c>
      <c r="BA15" s="273">
        <v>0</v>
      </c>
      <c r="BB15" s="275"/>
      <c r="BC15" s="275"/>
      <c r="BD15" s="275"/>
      <c r="BE15" s="275"/>
      <c r="BF15" s="275"/>
      <c r="BG15" s="275"/>
      <c r="BH15" s="275">
        <v>0</v>
      </c>
      <c r="BI15" s="275">
        <v>0</v>
      </c>
      <c r="BJ15" s="275"/>
      <c r="BK15" s="275"/>
      <c r="BL15" s="275">
        <v>1</v>
      </c>
      <c r="BM15" s="275">
        <v>0</v>
      </c>
      <c r="BN15" s="266"/>
      <c r="BO15" s="266"/>
      <c r="BP15" s="266"/>
      <c r="BQ15" s="266"/>
      <c r="BR15" s="275">
        <v>0</v>
      </c>
      <c r="BS15" s="275">
        <v>2</v>
      </c>
      <c r="BT15" s="275"/>
      <c r="BU15" s="275"/>
      <c r="BV15" s="275">
        <v>9</v>
      </c>
      <c r="BW15" s="275">
        <v>31</v>
      </c>
      <c r="BX15" s="275"/>
      <c r="BY15" s="275"/>
      <c r="BZ15" s="275">
        <v>70</v>
      </c>
      <c r="CA15" s="275">
        <v>262</v>
      </c>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row>
    <row r="16" spans="1:113" ht="15.75" customHeight="1">
      <c r="A16" s="275" t="s">
        <v>474</v>
      </c>
      <c r="B16" s="275">
        <v>12</v>
      </c>
      <c r="C16" s="275" t="s">
        <v>461</v>
      </c>
      <c r="D16" s="275" t="s">
        <v>503</v>
      </c>
      <c r="E16" s="275" t="s">
        <v>504</v>
      </c>
      <c r="F16" s="275" t="s">
        <v>505</v>
      </c>
      <c r="G16" s="275" t="s">
        <v>512</v>
      </c>
      <c r="H16" s="275" t="s">
        <v>257</v>
      </c>
      <c r="I16" s="10"/>
      <c r="J16" s="275"/>
      <c r="K16" s="275"/>
      <c r="L16" s="275"/>
      <c r="M16" s="275"/>
      <c r="N16" s="275"/>
      <c r="O16" s="275"/>
      <c r="P16" s="275"/>
      <c r="Q16" s="275"/>
      <c r="R16" s="273"/>
      <c r="S16" s="273"/>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3" t="s">
        <v>951</v>
      </c>
      <c r="AS16" s="273" t="s">
        <v>951</v>
      </c>
      <c r="AT16" s="275"/>
      <c r="AU16" s="275"/>
      <c r="AV16" s="275"/>
      <c r="AW16" s="275"/>
      <c r="AX16" s="275"/>
      <c r="AY16" s="275"/>
      <c r="AZ16" s="273">
        <v>0</v>
      </c>
      <c r="BA16" s="273">
        <v>0</v>
      </c>
      <c r="BB16" s="275"/>
      <c r="BC16" s="275"/>
      <c r="BD16" s="275"/>
      <c r="BE16" s="275"/>
      <c r="BF16" s="275"/>
      <c r="BG16" s="275"/>
      <c r="BH16" s="275">
        <v>0</v>
      </c>
      <c r="BI16" s="275">
        <v>0</v>
      </c>
      <c r="BJ16" s="275"/>
      <c r="BK16" s="275"/>
      <c r="BL16" s="275">
        <v>6</v>
      </c>
      <c r="BM16" s="275">
        <v>3</v>
      </c>
      <c r="BN16" s="266"/>
      <c r="BO16" s="266"/>
      <c r="BP16" s="266"/>
      <c r="BQ16" s="266"/>
      <c r="BR16" s="275">
        <v>0</v>
      </c>
      <c r="BS16" s="275">
        <v>0</v>
      </c>
      <c r="BT16" s="275"/>
      <c r="BU16" s="275"/>
      <c r="BV16" s="275">
        <v>40</v>
      </c>
      <c r="BW16" s="275">
        <v>93</v>
      </c>
      <c r="BX16" s="275"/>
      <c r="BY16" s="275"/>
      <c r="BZ16" s="275">
        <v>258</v>
      </c>
      <c r="CA16" s="275">
        <v>658</v>
      </c>
      <c r="CB16" s="275"/>
      <c r="CC16" s="275"/>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row>
    <row r="17" spans="1:113" ht="15.75" customHeight="1">
      <c r="A17" s="275" t="s">
        <v>474</v>
      </c>
      <c r="B17" s="275">
        <v>13</v>
      </c>
      <c r="C17" s="275" t="s">
        <v>461</v>
      </c>
      <c r="D17" s="275" t="s">
        <v>503</v>
      </c>
      <c r="E17" s="275" t="s">
        <v>504</v>
      </c>
      <c r="F17" s="275" t="s">
        <v>505</v>
      </c>
      <c r="G17" s="275" t="s">
        <v>481</v>
      </c>
      <c r="H17" s="275" t="s">
        <v>513</v>
      </c>
      <c r="I17" s="10"/>
      <c r="J17" s="275"/>
      <c r="K17" s="275"/>
      <c r="L17" s="275"/>
      <c r="M17" s="275"/>
      <c r="N17" s="275"/>
      <c r="O17" s="275"/>
      <c r="P17" s="275"/>
      <c r="Q17" s="275"/>
      <c r="R17" s="273"/>
      <c r="S17" s="273"/>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3" t="s">
        <v>951</v>
      </c>
      <c r="AS17" s="273" t="s">
        <v>951</v>
      </c>
      <c r="AT17" s="275"/>
      <c r="AU17" s="275"/>
      <c r="AV17" s="275"/>
      <c r="AW17" s="275"/>
      <c r="AX17" s="275"/>
      <c r="AY17" s="275"/>
      <c r="AZ17" s="273">
        <v>0</v>
      </c>
      <c r="BA17" s="273">
        <v>0</v>
      </c>
      <c r="BB17" s="275"/>
      <c r="BC17" s="275"/>
      <c r="BD17" s="275"/>
      <c r="BE17" s="275"/>
      <c r="BF17" s="275"/>
      <c r="BG17" s="275"/>
      <c r="BH17" s="275">
        <v>0</v>
      </c>
      <c r="BI17" s="275">
        <v>0</v>
      </c>
      <c r="BJ17" s="275"/>
      <c r="BK17" s="275"/>
      <c r="BL17" s="275">
        <v>6</v>
      </c>
      <c r="BM17" s="275">
        <v>4</v>
      </c>
      <c r="BN17" s="266"/>
      <c r="BO17" s="266"/>
      <c r="BP17" s="266"/>
      <c r="BQ17" s="266"/>
      <c r="BR17" s="275">
        <v>10</v>
      </c>
      <c r="BS17" s="275">
        <v>8</v>
      </c>
      <c r="BT17" s="275"/>
      <c r="BU17" s="275"/>
      <c r="BV17" s="275">
        <v>15</v>
      </c>
      <c r="BW17" s="275">
        <v>30</v>
      </c>
      <c r="BX17" s="275"/>
      <c r="BY17" s="275"/>
      <c r="BZ17" s="275">
        <v>106</v>
      </c>
      <c r="CA17" s="275">
        <v>233</v>
      </c>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row>
    <row r="18" spans="1:113" ht="15.75" customHeight="1">
      <c r="A18" s="275" t="s">
        <v>474</v>
      </c>
      <c r="B18" s="275">
        <v>14</v>
      </c>
      <c r="C18" s="275" t="s">
        <v>461</v>
      </c>
      <c r="D18" s="275" t="s">
        <v>494</v>
      </c>
      <c r="E18" s="275" t="s">
        <v>495</v>
      </c>
      <c r="F18" s="275" t="s">
        <v>500</v>
      </c>
      <c r="G18" s="275" t="s">
        <v>526</v>
      </c>
      <c r="H18" s="275" t="s">
        <v>252</v>
      </c>
      <c r="I18" s="10"/>
      <c r="J18" s="275"/>
      <c r="K18" s="275"/>
      <c r="L18" s="275"/>
      <c r="M18" s="275"/>
      <c r="N18" s="275"/>
      <c r="O18" s="275"/>
      <c r="P18" s="275"/>
      <c r="Q18" s="275"/>
      <c r="R18" s="273"/>
      <c r="S18" s="273"/>
      <c r="T18" s="275"/>
      <c r="U18" s="275"/>
      <c r="V18" s="275"/>
      <c r="W18" s="275"/>
      <c r="X18" s="275"/>
      <c r="Y18" s="275"/>
      <c r="Z18" s="275">
        <v>0</v>
      </c>
      <c r="AA18" s="275">
        <v>0</v>
      </c>
      <c r="AB18" s="275"/>
      <c r="AC18" s="275"/>
      <c r="AD18" s="275"/>
      <c r="AE18" s="275"/>
      <c r="AF18" s="275"/>
      <c r="AG18" s="275"/>
      <c r="AH18" s="275">
        <v>0</v>
      </c>
      <c r="AI18" s="275">
        <v>0</v>
      </c>
      <c r="AJ18" s="275"/>
      <c r="AK18" s="275"/>
      <c r="AL18" s="275"/>
      <c r="AM18" s="275"/>
      <c r="AN18" s="275"/>
      <c r="AO18" s="275"/>
      <c r="AP18" s="275"/>
      <c r="AQ18" s="275"/>
      <c r="AR18" s="273">
        <v>0</v>
      </c>
      <c r="AS18" s="273">
        <v>0</v>
      </c>
      <c r="AT18" s="275"/>
      <c r="AU18" s="275"/>
      <c r="AV18" s="275"/>
      <c r="AW18" s="275"/>
      <c r="AX18" s="275"/>
      <c r="AY18" s="275"/>
      <c r="AZ18" s="273">
        <v>0</v>
      </c>
      <c r="BA18" s="273">
        <v>0</v>
      </c>
      <c r="BB18" s="275"/>
      <c r="BC18" s="275"/>
      <c r="BD18" s="275"/>
      <c r="BE18" s="275"/>
      <c r="BF18" s="275"/>
      <c r="BG18" s="275"/>
      <c r="BH18" s="275">
        <v>0</v>
      </c>
      <c r="BI18" s="275">
        <v>0</v>
      </c>
      <c r="BJ18" s="275"/>
      <c r="BK18" s="275"/>
      <c r="BL18" s="275">
        <v>0</v>
      </c>
      <c r="BM18" s="275">
        <v>2</v>
      </c>
      <c r="BN18" s="266"/>
      <c r="BO18" s="266"/>
      <c r="BP18" s="266"/>
      <c r="BQ18" s="266"/>
      <c r="BR18" s="275">
        <v>0</v>
      </c>
      <c r="BS18" s="275">
        <v>1</v>
      </c>
      <c r="BT18" s="275"/>
      <c r="BU18" s="275"/>
      <c r="BV18" s="275">
        <v>1</v>
      </c>
      <c r="BW18" s="275">
        <v>3</v>
      </c>
      <c r="BX18" s="275"/>
      <c r="BY18" s="275"/>
      <c r="BZ18" s="275">
        <v>8</v>
      </c>
      <c r="CA18" s="275">
        <v>47</v>
      </c>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row>
    <row r="19" spans="1:113" s="169" customFormat="1" ht="15.75" customHeight="1">
      <c r="A19" s="275" t="s">
        <v>474</v>
      </c>
      <c r="B19" s="265" t="s">
        <v>614</v>
      </c>
      <c r="C19" s="275" t="s">
        <v>461</v>
      </c>
      <c r="D19" s="275" t="s">
        <v>944</v>
      </c>
      <c r="E19" s="275" t="s">
        <v>945</v>
      </c>
      <c r="F19" s="275"/>
      <c r="G19" s="275" t="s">
        <v>526</v>
      </c>
      <c r="H19" s="275" t="s">
        <v>946</v>
      </c>
      <c r="I19" s="170"/>
      <c r="J19" s="275"/>
      <c r="K19" s="275"/>
      <c r="L19" s="275"/>
      <c r="M19" s="275"/>
      <c r="N19" s="275"/>
      <c r="O19" s="275"/>
      <c r="P19" s="275"/>
      <c r="Q19" s="275"/>
      <c r="R19" s="273"/>
      <c r="S19" s="273"/>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3">
        <v>0</v>
      </c>
      <c r="AS19" s="273">
        <v>0</v>
      </c>
      <c r="AT19" s="275"/>
      <c r="AU19" s="275"/>
      <c r="AV19" s="275"/>
      <c r="AW19" s="275"/>
      <c r="AX19" s="275"/>
      <c r="AY19" s="275"/>
      <c r="AZ19" s="273">
        <v>0</v>
      </c>
      <c r="BA19" s="273">
        <v>0</v>
      </c>
      <c r="BB19" s="275">
        <v>0</v>
      </c>
      <c r="BC19" s="275">
        <v>0</v>
      </c>
      <c r="BD19" s="275">
        <v>0</v>
      </c>
      <c r="BE19" s="275">
        <v>0</v>
      </c>
      <c r="BF19" s="275">
        <v>0</v>
      </c>
      <c r="BG19" s="275">
        <v>0</v>
      </c>
      <c r="BH19" s="275">
        <v>0</v>
      </c>
      <c r="BI19" s="275">
        <v>0</v>
      </c>
      <c r="BJ19" s="275">
        <v>0</v>
      </c>
      <c r="BK19" s="275">
        <v>1</v>
      </c>
      <c r="BL19" s="275">
        <v>0</v>
      </c>
      <c r="BM19" s="275">
        <v>0</v>
      </c>
      <c r="BN19" s="275">
        <v>0</v>
      </c>
      <c r="BO19" s="275">
        <v>0</v>
      </c>
      <c r="BP19" s="275">
        <v>0</v>
      </c>
      <c r="BQ19" s="275">
        <v>0</v>
      </c>
      <c r="BR19" s="275">
        <v>0</v>
      </c>
      <c r="BS19" s="275">
        <v>1</v>
      </c>
      <c r="BT19" s="275">
        <v>0</v>
      </c>
      <c r="BU19" s="275">
        <v>0</v>
      </c>
      <c r="BV19" s="275">
        <v>1</v>
      </c>
      <c r="BW19" s="275">
        <v>0</v>
      </c>
      <c r="BX19" s="275">
        <v>3</v>
      </c>
      <c r="BY19" s="275">
        <v>4</v>
      </c>
      <c r="BZ19" s="275">
        <v>11</v>
      </c>
      <c r="CA19" s="275">
        <v>18</v>
      </c>
      <c r="CB19" s="275">
        <v>11</v>
      </c>
      <c r="CC19" s="275">
        <v>9</v>
      </c>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row>
    <row r="20" spans="1:113" s="169" customFormat="1" ht="15.75" customHeight="1">
      <c r="A20" s="275" t="s">
        <v>474</v>
      </c>
      <c r="B20" s="265" t="s">
        <v>616</v>
      </c>
      <c r="C20" s="275" t="s">
        <v>461</v>
      </c>
      <c r="D20" s="275" t="s">
        <v>944</v>
      </c>
      <c r="E20" s="275" t="s">
        <v>945</v>
      </c>
      <c r="F20" s="275"/>
      <c r="G20" s="275" t="s">
        <v>947</v>
      </c>
      <c r="H20" s="275" t="s">
        <v>229</v>
      </c>
      <c r="I20" s="170"/>
      <c r="J20" s="275"/>
      <c r="K20" s="275"/>
      <c r="L20" s="275"/>
      <c r="M20" s="275"/>
      <c r="N20" s="275"/>
      <c r="O20" s="275"/>
      <c r="P20" s="275"/>
      <c r="Q20" s="275"/>
      <c r="R20" s="273"/>
      <c r="S20" s="273"/>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3">
        <v>0</v>
      </c>
      <c r="AS20" s="273">
        <v>0</v>
      </c>
      <c r="AT20" s="275"/>
      <c r="AU20" s="275"/>
      <c r="AV20" s="275"/>
      <c r="AW20" s="275"/>
      <c r="AX20" s="275"/>
      <c r="AY20" s="275"/>
      <c r="AZ20" s="273">
        <v>0</v>
      </c>
      <c r="BA20" s="273">
        <v>0</v>
      </c>
      <c r="BB20" s="275">
        <v>0</v>
      </c>
      <c r="BC20" s="275">
        <v>0</v>
      </c>
      <c r="BD20" s="275">
        <v>0</v>
      </c>
      <c r="BE20" s="275">
        <v>0</v>
      </c>
      <c r="BF20" s="275">
        <v>0</v>
      </c>
      <c r="BG20" s="275">
        <v>0</v>
      </c>
      <c r="BH20" s="275">
        <v>0</v>
      </c>
      <c r="BI20" s="275">
        <v>0</v>
      </c>
      <c r="BJ20" s="275">
        <v>0</v>
      </c>
      <c r="BK20" s="275">
        <v>0</v>
      </c>
      <c r="BL20" s="275">
        <v>0</v>
      </c>
      <c r="BM20" s="275">
        <v>0</v>
      </c>
      <c r="BN20" s="275">
        <v>0</v>
      </c>
      <c r="BO20" s="275">
        <v>0</v>
      </c>
      <c r="BP20" s="275">
        <v>0</v>
      </c>
      <c r="BQ20" s="275">
        <v>0</v>
      </c>
      <c r="BR20" s="275">
        <v>0</v>
      </c>
      <c r="BS20" s="275">
        <v>0</v>
      </c>
      <c r="BT20" s="275">
        <v>0</v>
      </c>
      <c r="BU20" s="275">
        <v>0</v>
      </c>
      <c r="BV20" s="275">
        <v>0</v>
      </c>
      <c r="BW20" s="275">
        <v>1</v>
      </c>
      <c r="BX20" s="275">
        <v>0</v>
      </c>
      <c r="BY20" s="275">
        <v>0</v>
      </c>
      <c r="BZ20" s="275">
        <v>0</v>
      </c>
      <c r="CA20" s="275">
        <v>0</v>
      </c>
      <c r="CB20" s="275">
        <v>1</v>
      </c>
      <c r="CC20" s="275">
        <v>0</v>
      </c>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row>
    <row r="21" spans="1:113" s="169" customFormat="1" ht="15.75" customHeight="1">
      <c r="A21" s="275" t="s">
        <v>474</v>
      </c>
      <c r="B21" s="265" t="s">
        <v>617</v>
      </c>
      <c r="C21" s="275" t="s">
        <v>461</v>
      </c>
      <c r="D21" s="275" t="s">
        <v>948</v>
      </c>
      <c r="E21" s="295" t="s">
        <v>949</v>
      </c>
      <c r="F21" s="285"/>
      <c r="G21" s="275" t="s">
        <v>950</v>
      </c>
      <c r="H21" s="275" t="s">
        <v>950</v>
      </c>
      <c r="I21" s="170"/>
      <c r="J21" s="275"/>
      <c r="K21" s="275"/>
      <c r="L21" s="275"/>
      <c r="M21" s="275"/>
      <c r="N21" s="275"/>
      <c r="O21" s="275"/>
      <c r="P21" s="275"/>
      <c r="Q21" s="275"/>
      <c r="R21" s="273"/>
      <c r="S21" s="273"/>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3" t="s">
        <v>951</v>
      </c>
      <c r="AS21" s="273" t="s">
        <v>951</v>
      </c>
      <c r="AT21" s="275"/>
      <c r="AU21" s="275"/>
      <c r="AV21" s="275"/>
      <c r="AW21" s="275"/>
      <c r="AX21" s="275"/>
      <c r="AY21" s="275"/>
      <c r="AZ21" s="273">
        <v>0</v>
      </c>
      <c r="BA21" s="273">
        <v>0</v>
      </c>
      <c r="BB21" s="275">
        <v>0</v>
      </c>
      <c r="BC21" s="275">
        <v>0</v>
      </c>
      <c r="BD21" s="275">
        <v>0</v>
      </c>
      <c r="BE21" s="275">
        <v>0</v>
      </c>
      <c r="BF21" s="275">
        <v>1</v>
      </c>
      <c r="BG21" s="275">
        <v>0</v>
      </c>
      <c r="BH21" s="275">
        <v>0</v>
      </c>
      <c r="BI21" s="275">
        <v>0</v>
      </c>
      <c r="BJ21" s="275">
        <v>4</v>
      </c>
      <c r="BK21" s="275">
        <v>1</v>
      </c>
      <c r="BL21" s="275">
        <v>2</v>
      </c>
      <c r="BM21" s="275">
        <v>2</v>
      </c>
      <c r="BN21" s="275">
        <v>4</v>
      </c>
      <c r="BO21" s="275">
        <v>2</v>
      </c>
      <c r="BP21" s="275">
        <v>0</v>
      </c>
      <c r="BQ21" s="275">
        <v>0</v>
      </c>
      <c r="BR21" s="275">
        <v>1</v>
      </c>
      <c r="BS21" s="275">
        <v>0</v>
      </c>
      <c r="BT21" s="275">
        <v>2</v>
      </c>
      <c r="BU21" s="275">
        <v>0</v>
      </c>
      <c r="BV21" s="275">
        <v>1</v>
      </c>
      <c r="BW21" s="275">
        <v>0</v>
      </c>
      <c r="BX21" s="275">
        <v>0</v>
      </c>
      <c r="BY21" s="275">
        <v>1</v>
      </c>
      <c r="BZ21" s="275">
        <v>0</v>
      </c>
      <c r="CA21" s="275">
        <v>0</v>
      </c>
      <c r="CB21" s="275">
        <v>0</v>
      </c>
      <c r="CC21" s="275">
        <v>5</v>
      </c>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row>
    <row r="22" spans="1:113" ht="15.75" customHeight="1">
      <c r="A22" s="275" t="s">
        <v>474</v>
      </c>
      <c r="B22" s="275">
        <v>15</v>
      </c>
      <c r="C22" s="275" t="s">
        <v>78</v>
      </c>
      <c r="D22" s="275"/>
      <c r="E22" s="275" t="s">
        <v>534</v>
      </c>
      <c r="F22" s="275"/>
      <c r="G22" s="275" t="s">
        <v>550</v>
      </c>
      <c r="H22" s="275"/>
      <c r="I22" s="10"/>
      <c r="J22" s="275"/>
      <c r="K22" s="275"/>
      <c r="L22" s="275">
        <v>1</v>
      </c>
      <c r="M22" s="275">
        <v>4</v>
      </c>
      <c r="N22" s="275"/>
      <c r="O22" s="275"/>
      <c r="P22" s="275">
        <v>0</v>
      </c>
      <c r="Q22" s="275">
        <v>0</v>
      </c>
      <c r="R22" s="275"/>
      <c r="S22" s="275"/>
      <c r="T22" s="275">
        <v>0</v>
      </c>
      <c r="U22" s="275">
        <v>0</v>
      </c>
      <c r="V22" s="275"/>
      <c r="W22" s="275"/>
      <c r="X22" s="275">
        <v>0</v>
      </c>
      <c r="Y22" s="275">
        <v>0</v>
      </c>
      <c r="Z22" s="275"/>
      <c r="AA22" s="275"/>
      <c r="AB22" s="275">
        <v>0</v>
      </c>
      <c r="AC22" s="275">
        <v>0</v>
      </c>
      <c r="AD22" s="275">
        <v>0</v>
      </c>
      <c r="AE22" s="275">
        <v>0</v>
      </c>
      <c r="AF22" s="275">
        <v>0</v>
      </c>
      <c r="AG22" s="275">
        <v>0</v>
      </c>
      <c r="AH22" s="275">
        <v>0</v>
      </c>
      <c r="AI22" s="275">
        <v>1</v>
      </c>
      <c r="AJ22" s="275">
        <v>0</v>
      </c>
      <c r="AK22" s="275">
        <v>0</v>
      </c>
      <c r="AL22" s="275">
        <v>0</v>
      </c>
      <c r="AM22" s="275">
        <v>0</v>
      </c>
      <c r="AN22" s="275">
        <v>0</v>
      </c>
      <c r="AO22" s="275">
        <v>0</v>
      </c>
      <c r="AP22" s="275">
        <v>0</v>
      </c>
      <c r="AQ22" s="275">
        <v>0</v>
      </c>
      <c r="AR22" s="275">
        <v>0</v>
      </c>
      <c r="AS22" s="275">
        <v>0</v>
      </c>
      <c r="AT22" s="275">
        <v>0</v>
      </c>
      <c r="AU22" s="275">
        <v>0</v>
      </c>
      <c r="AV22" s="275">
        <v>1</v>
      </c>
      <c r="AW22" s="275">
        <v>0</v>
      </c>
      <c r="AX22" s="275">
        <v>0</v>
      </c>
      <c r="AY22" s="275">
        <v>0</v>
      </c>
      <c r="AZ22" s="275">
        <v>0</v>
      </c>
      <c r="BA22" s="275">
        <v>0</v>
      </c>
      <c r="BB22" s="275">
        <v>0</v>
      </c>
      <c r="BC22" s="275">
        <v>0</v>
      </c>
      <c r="BD22" s="275">
        <v>0</v>
      </c>
      <c r="BE22" s="275">
        <v>0</v>
      </c>
      <c r="BF22" s="275">
        <v>0</v>
      </c>
      <c r="BG22" s="275">
        <v>0</v>
      </c>
      <c r="BH22" s="275">
        <v>0</v>
      </c>
      <c r="BI22" s="275">
        <v>0</v>
      </c>
      <c r="BJ22" s="275">
        <v>0</v>
      </c>
      <c r="BK22" s="275">
        <v>0</v>
      </c>
      <c r="BL22" s="275">
        <v>0</v>
      </c>
      <c r="BM22" s="275">
        <v>0</v>
      </c>
      <c r="BN22" s="275">
        <v>1</v>
      </c>
      <c r="BO22" s="275">
        <v>1</v>
      </c>
      <c r="BP22" s="275">
        <v>0</v>
      </c>
      <c r="BQ22" s="275">
        <v>1</v>
      </c>
      <c r="BR22" s="275">
        <v>7</v>
      </c>
      <c r="BS22" s="275">
        <v>5</v>
      </c>
      <c r="BT22" s="275">
        <v>2</v>
      </c>
      <c r="BU22" s="275">
        <v>8</v>
      </c>
      <c r="BV22" s="275">
        <v>5</v>
      </c>
      <c r="BW22" s="275">
        <v>13</v>
      </c>
      <c r="BX22" s="275">
        <v>72</v>
      </c>
      <c r="BY22" s="275">
        <v>47</v>
      </c>
      <c r="BZ22" s="275">
        <v>73</v>
      </c>
      <c r="CA22" s="275">
        <v>59</v>
      </c>
      <c r="CB22" s="275">
        <v>54</v>
      </c>
      <c r="CC22" s="275">
        <v>51</v>
      </c>
      <c r="CD22" s="275">
        <v>54</v>
      </c>
      <c r="CE22" s="275">
        <v>51</v>
      </c>
      <c r="CF22" s="275">
        <v>39</v>
      </c>
      <c r="CG22" s="275">
        <v>18</v>
      </c>
      <c r="CH22" s="275">
        <v>76</v>
      </c>
      <c r="CI22" s="275">
        <v>52</v>
      </c>
      <c r="CJ22" s="275">
        <v>120</v>
      </c>
      <c r="CK22" s="275">
        <v>80</v>
      </c>
      <c r="CL22" s="275">
        <v>136</v>
      </c>
      <c r="CM22" s="275">
        <v>88</v>
      </c>
      <c r="CN22" s="275">
        <v>92</v>
      </c>
      <c r="CO22" s="275">
        <v>53</v>
      </c>
      <c r="CP22" s="275">
        <v>88</v>
      </c>
      <c r="CQ22" s="275">
        <v>61</v>
      </c>
      <c r="CR22" s="275">
        <v>132</v>
      </c>
      <c r="CS22" s="275">
        <v>85</v>
      </c>
      <c r="CT22" s="275">
        <v>84</v>
      </c>
      <c r="CU22" s="275">
        <v>61</v>
      </c>
      <c r="CV22" s="275">
        <v>62</v>
      </c>
      <c r="CW22" s="275">
        <v>70</v>
      </c>
      <c r="CX22" s="275">
        <v>40</v>
      </c>
      <c r="CY22" s="275">
        <v>47</v>
      </c>
      <c r="CZ22" s="275" t="s">
        <v>1107</v>
      </c>
      <c r="DA22" s="275"/>
      <c r="DB22" s="275"/>
      <c r="DC22" s="275"/>
      <c r="DD22" s="275"/>
      <c r="DE22" s="275"/>
      <c r="DF22" s="275"/>
      <c r="DG22" s="275"/>
      <c r="DH22" s="275"/>
      <c r="DI22" s="275"/>
    </row>
    <row r="23" spans="1:113" ht="15.75" customHeight="1">
      <c r="A23" s="275" t="s">
        <v>474</v>
      </c>
      <c r="B23" s="275">
        <v>16</v>
      </c>
      <c r="C23" s="275" t="s">
        <v>78</v>
      </c>
      <c r="D23" s="275"/>
      <c r="E23" s="275" t="s">
        <v>534</v>
      </c>
      <c r="F23" s="275"/>
      <c r="G23" s="275" t="s">
        <v>204</v>
      </c>
      <c r="H23" s="275"/>
      <c r="I23" s="10"/>
      <c r="J23" s="275"/>
      <c r="K23" s="275"/>
      <c r="L23" s="275">
        <v>0</v>
      </c>
      <c r="M23" s="275">
        <v>0</v>
      </c>
      <c r="N23" s="275"/>
      <c r="O23" s="275"/>
      <c r="P23" s="275">
        <v>0</v>
      </c>
      <c r="Q23" s="275">
        <v>0</v>
      </c>
      <c r="R23" s="275"/>
      <c r="S23" s="275"/>
      <c r="T23" s="275">
        <v>0</v>
      </c>
      <c r="U23" s="275">
        <v>0</v>
      </c>
      <c r="V23" s="275"/>
      <c r="W23" s="275"/>
      <c r="X23" s="275">
        <v>0</v>
      </c>
      <c r="Y23" s="275">
        <v>0</v>
      </c>
      <c r="Z23" s="275"/>
      <c r="AA23" s="275"/>
      <c r="AB23" s="275">
        <v>0</v>
      </c>
      <c r="AC23" s="275">
        <v>0</v>
      </c>
      <c r="AD23" s="275">
        <v>0</v>
      </c>
      <c r="AE23" s="275">
        <v>0</v>
      </c>
      <c r="AF23" s="275">
        <v>0</v>
      </c>
      <c r="AG23" s="275">
        <v>0</v>
      </c>
      <c r="AH23" s="275">
        <v>0</v>
      </c>
      <c r="AI23" s="275">
        <v>0</v>
      </c>
      <c r="AJ23" s="275">
        <v>0</v>
      </c>
      <c r="AK23" s="275">
        <v>0</v>
      </c>
      <c r="AL23" s="275">
        <v>0</v>
      </c>
      <c r="AM23" s="275">
        <v>0</v>
      </c>
      <c r="AN23" s="275">
        <v>0</v>
      </c>
      <c r="AO23" s="275">
        <v>0</v>
      </c>
      <c r="AP23" s="275">
        <v>0</v>
      </c>
      <c r="AQ23" s="275">
        <v>0</v>
      </c>
      <c r="AR23" s="275">
        <v>0</v>
      </c>
      <c r="AS23" s="275">
        <v>0</v>
      </c>
      <c r="AT23" s="275">
        <v>0</v>
      </c>
      <c r="AU23" s="275">
        <v>0</v>
      </c>
      <c r="AV23" s="275">
        <v>0</v>
      </c>
      <c r="AW23" s="275">
        <v>0</v>
      </c>
      <c r="AX23" s="275">
        <v>0</v>
      </c>
      <c r="AY23" s="275">
        <v>0</v>
      </c>
      <c r="AZ23" s="275">
        <v>0</v>
      </c>
      <c r="BA23" s="275">
        <v>0</v>
      </c>
      <c r="BB23" s="275">
        <v>0</v>
      </c>
      <c r="BC23" s="275">
        <v>0</v>
      </c>
      <c r="BD23" s="275">
        <v>0</v>
      </c>
      <c r="BE23" s="275">
        <v>0</v>
      </c>
      <c r="BF23" s="275">
        <v>0</v>
      </c>
      <c r="BG23" s="275">
        <v>0</v>
      </c>
      <c r="BH23" s="275">
        <v>0</v>
      </c>
      <c r="BI23" s="275">
        <v>0</v>
      </c>
      <c r="BJ23" s="275">
        <v>1</v>
      </c>
      <c r="BK23" s="275">
        <v>0</v>
      </c>
      <c r="BL23" s="275">
        <v>3</v>
      </c>
      <c r="BM23" s="275">
        <v>3</v>
      </c>
      <c r="BN23" s="275">
        <v>2</v>
      </c>
      <c r="BO23" s="275">
        <v>1</v>
      </c>
      <c r="BP23" s="275">
        <v>3</v>
      </c>
      <c r="BQ23" s="275">
        <v>2</v>
      </c>
      <c r="BR23" s="275">
        <v>11</v>
      </c>
      <c r="BS23" s="275">
        <v>3</v>
      </c>
      <c r="BT23" s="275">
        <v>19</v>
      </c>
      <c r="BU23" s="275">
        <v>9</v>
      </c>
      <c r="BV23" s="275">
        <v>44</v>
      </c>
      <c r="BW23" s="275">
        <v>15</v>
      </c>
      <c r="BX23" s="275">
        <v>16</v>
      </c>
      <c r="BY23" s="275">
        <v>13</v>
      </c>
      <c r="BZ23" s="275">
        <v>44</v>
      </c>
      <c r="CA23" s="275">
        <v>26</v>
      </c>
      <c r="CB23" s="275">
        <v>26</v>
      </c>
      <c r="CC23" s="275">
        <v>13</v>
      </c>
      <c r="CD23" s="275">
        <v>243</v>
      </c>
      <c r="CE23" s="275">
        <v>155</v>
      </c>
      <c r="CF23" s="275">
        <v>225</v>
      </c>
      <c r="CG23" s="275">
        <v>99</v>
      </c>
      <c r="CH23" s="275">
        <v>267</v>
      </c>
      <c r="CI23" s="275">
        <v>120</v>
      </c>
      <c r="CJ23" s="275">
        <v>254</v>
      </c>
      <c r="CK23" s="275">
        <v>172</v>
      </c>
      <c r="CL23" s="275">
        <v>197</v>
      </c>
      <c r="CM23" s="275">
        <v>176</v>
      </c>
      <c r="CN23" s="275">
        <v>96</v>
      </c>
      <c r="CO23" s="275">
        <v>70</v>
      </c>
      <c r="CP23" s="275">
        <v>81</v>
      </c>
      <c r="CQ23" s="275">
        <v>58</v>
      </c>
      <c r="CR23" s="275">
        <v>67</v>
      </c>
      <c r="CS23" s="275">
        <v>43</v>
      </c>
      <c r="CT23" s="275">
        <v>75</v>
      </c>
      <c r="CU23" s="275">
        <v>61</v>
      </c>
      <c r="CV23" s="275">
        <v>99</v>
      </c>
      <c r="CW23" s="275">
        <v>66</v>
      </c>
      <c r="CX23" s="275">
        <v>60</v>
      </c>
      <c r="CY23" s="275">
        <v>51</v>
      </c>
      <c r="CZ23" s="275" t="s">
        <v>1107</v>
      </c>
      <c r="DA23" s="275"/>
      <c r="DB23" s="275"/>
      <c r="DC23" s="275"/>
      <c r="DD23" s="275"/>
      <c r="DE23" s="275"/>
      <c r="DF23" s="275"/>
      <c r="DG23" s="275"/>
      <c r="DH23" s="275"/>
      <c r="DI23" s="275"/>
    </row>
    <row r="24" spans="1:113" ht="15.75" customHeight="1">
      <c r="A24" s="275" t="s">
        <v>474</v>
      </c>
      <c r="B24" s="275">
        <v>19</v>
      </c>
      <c r="C24" s="275" t="s">
        <v>78</v>
      </c>
      <c r="D24" s="275"/>
      <c r="E24" s="275" t="s">
        <v>534</v>
      </c>
      <c r="F24" s="275"/>
      <c r="G24" s="275" t="s">
        <v>1063</v>
      </c>
      <c r="H24" s="275"/>
      <c r="I24" s="10"/>
      <c r="J24" s="275"/>
      <c r="K24" s="275"/>
      <c r="L24" s="275">
        <v>2</v>
      </c>
      <c r="M24" s="275">
        <v>1</v>
      </c>
      <c r="N24" s="275"/>
      <c r="O24" s="275"/>
      <c r="P24" s="275">
        <v>0</v>
      </c>
      <c r="Q24" s="275">
        <v>1</v>
      </c>
      <c r="R24" s="275"/>
      <c r="S24" s="275"/>
      <c r="T24" s="275">
        <v>0</v>
      </c>
      <c r="U24" s="275">
        <v>0</v>
      </c>
      <c r="V24" s="275"/>
      <c r="W24" s="275"/>
      <c r="X24" s="275">
        <v>0</v>
      </c>
      <c r="Y24" s="275">
        <v>0</v>
      </c>
      <c r="Z24" s="275"/>
      <c r="AA24" s="275"/>
      <c r="AB24" s="275">
        <v>0</v>
      </c>
      <c r="AC24" s="275">
        <v>0</v>
      </c>
      <c r="AD24" s="275">
        <v>0</v>
      </c>
      <c r="AE24" s="275">
        <v>0</v>
      </c>
      <c r="AF24" s="275">
        <v>0</v>
      </c>
      <c r="AG24" s="275">
        <v>0</v>
      </c>
      <c r="AH24" s="275">
        <v>0</v>
      </c>
      <c r="AI24" s="275">
        <v>0</v>
      </c>
      <c r="AJ24" s="275">
        <v>0</v>
      </c>
      <c r="AK24" s="275">
        <v>0</v>
      </c>
      <c r="AL24" s="275">
        <v>0</v>
      </c>
      <c r="AM24" s="275">
        <v>0</v>
      </c>
      <c r="AN24" s="275">
        <v>1</v>
      </c>
      <c r="AO24" s="275">
        <v>0</v>
      </c>
      <c r="AP24" s="275">
        <v>0</v>
      </c>
      <c r="AQ24" s="275">
        <v>1</v>
      </c>
      <c r="AR24" s="275">
        <v>0</v>
      </c>
      <c r="AS24" s="275">
        <v>0</v>
      </c>
      <c r="AT24" s="275">
        <v>0</v>
      </c>
      <c r="AU24" s="275">
        <v>0</v>
      </c>
      <c r="AV24" s="275">
        <v>0</v>
      </c>
      <c r="AW24" s="275">
        <v>1</v>
      </c>
      <c r="AX24" s="275">
        <v>0</v>
      </c>
      <c r="AY24" s="275">
        <v>0</v>
      </c>
      <c r="AZ24" s="275">
        <v>0</v>
      </c>
      <c r="BA24" s="275">
        <v>0</v>
      </c>
      <c r="BB24" s="275">
        <v>0</v>
      </c>
      <c r="BC24" s="275">
        <v>0</v>
      </c>
      <c r="BD24" s="275">
        <v>0</v>
      </c>
      <c r="BE24" s="275">
        <v>0</v>
      </c>
      <c r="BF24" s="275">
        <v>0</v>
      </c>
      <c r="BG24" s="275">
        <v>0</v>
      </c>
      <c r="BH24" s="275">
        <v>0</v>
      </c>
      <c r="BI24" s="275">
        <v>0</v>
      </c>
      <c r="BJ24" s="275">
        <v>1</v>
      </c>
      <c r="BK24" s="275">
        <v>0</v>
      </c>
      <c r="BL24" s="275">
        <v>0</v>
      </c>
      <c r="BM24" s="275">
        <v>0</v>
      </c>
      <c r="BN24" s="275">
        <v>0</v>
      </c>
      <c r="BO24" s="275">
        <v>0</v>
      </c>
      <c r="BP24" s="275">
        <v>1</v>
      </c>
      <c r="BQ24" s="275">
        <v>0</v>
      </c>
      <c r="BR24" s="275">
        <v>19</v>
      </c>
      <c r="BS24" s="275">
        <v>14</v>
      </c>
      <c r="BT24" s="275">
        <v>1</v>
      </c>
      <c r="BU24" s="275">
        <v>0</v>
      </c>
      <c r="BV24" s="275">
        <v>1</v>
      </c>
      <c r="BW24" s="275">
        <v>1</v>
      </c>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row>
    <row r="25" spans="1:113" ht="15.75" customHeight="1">
      <c r="A25" s="275" t="s">
        <v>474</v>
      </c>
      <c r="B25" s="275">
        <v>17</v>
      </c>
      <c r="C25" s="275" t="s">
        <v>78</v>
      </c>
      <c r="D25" s="275"/>
      <c r="E25" s="275" t="s">
        <v>534</v>
      </c>
      <c r="F25" s="275"/>
      <c r="G25" s="275" t="s">
        <v>571</v>
      </c>
      <c r="H25" s="275"/>
      <c r="I25" s="10"/>
      <c r="J25" s="275"/>
      <c r="K25" s="275"/>
      <c r="L25" s="275">
        <v>0</v>
      </c>
      <c r="M25" s="275">
        <v>1</v>
      </c>
      <c r="N25" s="275"/>
      <c r="O25" s="275"/>
      <c r="P25" s="275">
        <v>0</v>
      </c>
      <c r="Q25" s="275">
        <v>0</v>
      </c>
      <c r="R25" s="275"/>
      <c r="S25" s="275"/>
      <c r="T25" s="275">
        <v>0</v>
      </c>
      <c r="U25" s="275">
        <v>0</v>
      </c>
      <c r="V25" s="275"/>
      <c r="W25" s="275"/>
      <c r="X25" s="275">
        <v>0</v>
      </c>
      <c r="Y25" s="275">
        <v>0</v>
      </c>
      <c r="Z25" s="275"/>
      <c r="AA25" s="275"/>
      <c r="AB25" s="275">
        <v>0</v>
      </c>
      <c r="AC25" s="275">
        <v>0</v>
      </c>
      <c r="AD25" s="275">
        <v>0</v>
      </c>
      <c r="AE25" s="275">
        <v>0</v>
      </c>
      <c r="AF25" s="275">
        <v>0</v>
      </c>
      <c r="AG25" s="275">
        <v>0</v>
      </c>
      <c r="AH25" s="275">
        <v>0</v>
      </c>
      <c r="AI25" s="275">
        <v>0</v>
      </c>
      <c r="AJ25" s="275">
        <v>0</v>
      </c>
      <c r="AK25" s="275">
        <v>0</v>
      </c>
      <c r="AL25" s="275">
        <v>0</v>
      </c>
      <c r="AM25" s="275">
        <v>0</v>
      </c>
      <c r="AN25" s="275">
        <v>0</v>
      </c>
      <c r="AO25" s="275">
        <v>0</v>
      </c>
      <c r="AP25" s="275">
        <v>0</v>
      </c>
      <c r="AQ25" s="275">
        <v>0</v>
      </c>
      <c r="AR25" s="275">
        <v>0</v>
      </c>
      <c r="AS25" s="275">
        <v>0</v>
      </c>
      <c r="AT25" s="275">
        <v>0</v>
      </c>
      <c r="AU25" s="275">
        <v>0</v>
      </c>
      <c r="AV25" s="275">
        <v>0</v>
      </c>
      <c r="AW25" s="275">
        <v>0</v>
      </c>
      <c r="AX25" s="275">
        <v>0</v>
      </c>
      <c r="AY25" s="275">
        <v>0</v>
      </c>
      <c r="AZ25" s="275">
        <v>0</v>
      </c>
      <c r="BA25" s="275">
        <v>0</v>
      </c>
      <c r="BB25" s="275">
        <v>0</v>
      </c>
      <c r="BC25" s="275">
        <v>0</v>
      </c>
      <c r="BD25" s="275">
        <v>0</v>
      </c>
      <c r="BE25" s="275">
        <v>0</v>
      </c>
      <c r="BF25" s="275">
        <v>0</v>
      </c>
      <c r="BG25" s="275">
        <v>0</v>
      </c>
      <c r="BH25" s="275">
        <v>0</v>
      </c>
      <c r="BI25" s="275">
        <v>0</v>
      </c>
      <c r="BJ25" s="275">
        <v>0</v>
      </c>
      <c r="BK25" s="275">
        <v>0</v>
      </c>
      <c r="BL25" s="275">
        <v>0</v>
      </c>
      <c r="BM25" s="275">
        <v>1</v>
      </c>
      <c r="BN25" s="275">
        <v>0</v>
      </c>
      <c r="BO25" s="275">
        <v>0</v>
      </c>
      <c r="BP25" s="275">
        <v>0</v>
      </c>
      <c r="BQ25" s="275">
        <v>1</v>
      </c>
      <c r="BR25" s="275">
        <v>0</v>
      </c>
      <c r="BS25" s="275">
        <v>0</v>
      </c>
      <c r="BT25" s="275">
        <v>0</v>
      </c>
      <c r="BU25" s="275">
        <v>0</v>
      </c>
      <c r="BV25" s="275">
        <v>0</v>
      </c>
      <c r="BW25" s="275">
        <v>0</v>
      </c>
      <c r="BX25" s="275">
        <v>3</v>
      </c>
      <c r="BY25" s="275">
        <v>2</v>
      </c>
      <c r="BZ25" s="275">
        <v>9</v>
      </c>
      <c r="CA25" s="275">
        <v>12</v>
      </c>
      <c r="CB25" s="275">
        <v>7</v>
      </c>
      <c r="CC25" s="275">
        <v>5</v>
      </c>
      <c r="CD25" s="275">
        <v>25</v>
      </c>
      <c r="CE25" s="275">
        <v>26</v>
      </c>
      <c r="CF25" s="275">
        <v>16</v>
      </c>
      <c r="CG25" s="275">
        <v>19</v>
      </c>
      <c r="CH25" s="275">
        <v>7</v>
      </c>
      <c r="CI25" s="275">
        <v>4</v>
      </c>
      <c r="CJ25" s="275">
        <v>14</v>
      </c>
      <c r="CK25" s="275">
        <v>8</v>
      </c>
      <c r="CL25" s="275">
        <v>9</v>
      </c>
      <c r="CM25" s="275">
        <v>11</v>
      </c>
      <c r="CN25" s="275">
        <v>11</v>
      </c>
      <c r="CO25" s="275">
        <v>10</v>
      </c>
      <c r="CP25" s="275">
        <v>9</v>
      </c>
      <c r="CQ25" s="275">
        <v>7</v>
      </c>
      <c r="CR25" s="275">
        <v>10</v>
      </c>
      <c r="CS25" s="275">
        <v>4</v>
      </c>
      <c r="CT25" s="275">
        <v>19</v>
      </c>
      <c r="CU25" s="275">
        <v>8</v>
      </c>
      <c r="CV25" s="275">
        <v>13</v>
      </c>
      <c r="CW25" s="275">
        <v>20</v>
      </c>
      <c r="CX25" s="275">
        <v>16</v>
      </c>
      <c r="CY25" s="275">
        <v>12</v>
      </c>
      <c r="CZ25" s="275" t="s">
        <v>1107</v>
      </c>
      <c r="DA25" s="275"/>
      <c r="DB25" s="275"/>
      <c r="DC25" s="275"/>
      <c r="DD25" s="275"/>
      <c r="DE25" s="275"/>
      <c r="DF25" s="275"/>
      <c r="DG25" s="275"/>
      <c r="DH25" s="275"/>
      <c r="DI25" s="275"/>
    </row>
    <row r="26" spans="1:113" ht="15.75" customHeight="1">
      <c r="A26" s="275" t="s">
        <v>474</v>
      </c>
      <c r="B26" s="275">
        <v>18</v>
      </c>
      <c r="C26" s="275" t="s">
        <v>78</v>
      </c>
      <c r="D26" s="275" t="s">
        <v>1113</v>
      </c>
      <c r="E26" s="275" t="s">
        <v>534</v>
      </c>
      <c r="F26" s="275"/>
      <c r="G26" s="275" t="s">
        <v>184</v>
      </c>
      <c r="H26" s="275"/>
      <c r="I26" s="10"/>
      <c r="J26" s="275"/>
      <c r="K26" s="275"/>
      <c r="L26" s="275">
        <v>43</v>
      </c>
      <c r="M26" s="275">
        <v>55</v>
      </c>
      <c r="N26" s="275"/>
      <c r="O26" s="275"/>
      <c r="P26" s="275">
        <v>7</v>
      </c>
      <c r="Q26" s="275">
        <v>8</v>
      </c>
      <c r="R26" s="275"/>
      <c r="S26" s="275"/>
      <c r="T26" s="275">
        <v>2</v>
      </c>
      <c r="U26" s="275">
        <v>0</v>
      </c>
      <c r="V26" s="275"/>
      <c r="W26" s="275"/>
      <c r="X26" s="275">
        <v>0</v>
      </c>
      <c r="Y26" s="275">
        <v>0</v>
      </c>
      <c r="Z26" s="275"/>
      <c r="AA26" s="275"/>
      <c r="AB26" s="275">
        <v>0</v>
      </c>
      <c r="AC26" s="275">
        <v>0</v>
      </c>
      <c r="AD26" s="275">
        <v>0</v>
      </c>
      <c r="AE26" s="275">
        <v>0</v>
      </c>
      <c r="AF26" s="275">
        <v>0</v>
      </c>
      <c r="AG26" s="275">
        <v>0</v>
      </c>
      <c r="AH26" s="275">
        <v>0</v>
      </c>
      <c r="AI26" s="275">
        <v>0</v>
      </c>
      <c r="AJ26" s="275">
        <v>0</v>
      </c>
      <c r="AK26" s="275">
        <v>0</v>
      </c>
      <c r="AL26" s="275">
        <v>0</v>
      </c>
      <c r="AM26" s="275">
        <v>0</v>
      </c>
      <c r="AN26" s="275">
        <v>0</v>
      </c>
      <c r="AO26" s="275">
        <v>3</v>
      </c>
      <c r="AP26" s="275">
        <v>0</v>
      </c>
      <c r="AQ26" s="275">
        <v>2</v>
      </c>
      <c r="AR26" s="275">
        <v>0</v>
      </c>
      <c r="AS26" s="275">
        <v>5</v>
      </c>
      <c r="AT26" s="275">
        <v>0</v>
      </c>
      <c r="AU26" s="275">
        <v>1</v>
      </c>
      <c r="AV26" s="275">
        <v>0</v>
      </c>
      <c r="AW26" s="275">
        <v>0</v>
      </c>
      <c r="AX26" s="275">
        <v>0</v>
      </c>
      <c r="AY26" s="275">
        <v>0</v>
      </c>
      <c r="AZ26" s="275">
        <v>0</v>
      </c>
      <c r="BA26" s="275">
        <v>0</v>
      </c>
      <c r="BB26" s="275">
        <v>0</v>
      </c>
      <c r="BC26" s="275">
        <v>0</v>
      </c>
      <c r="BD26" s="275">
        <v>0</v>
      </c>
      <c r="BE26" s="275">
        <v>0</v>
      </c>
      <c r="BF26" s="275">
        <v>0</v>
      </c>
      <c r="BG26" s="275">
        <v>0</v>
      </c>
      <c r="BH26" s="275">
        <v>7</v>
      </c>
      <c r="BI26" s="275">
        <v>2</v>
      </c>
      <c r="BJ26" s="275">
        <v>9</v>
      </c>
      <c r="BK26" s="275">
        <v>2</v>
      </c>
      <c r="BL26" s="275">
        <v>9</v>
      </c>
      <c r="BM26" s="275">
        <v>1</v>
      </c>
      <c r="BN26" s="275">
        <v>44</v>
      </c>
      <c r="BO26" s="275">
        <v>19</v>
      </c>
      <c r="BP26" s="275">
        <v>4</v>
      </c>
      <c r="BQ26" s="275">
        <v>4</v>
      </c>
      <c r="BR26" s="275">
        <v>0</v>
      </c>
      <c r="BS26" s="275">
        <v>2</v>
      </c>
      <c r="BT26" s="275">
        <v>3</v>
      </c>
      <c r="BU26" s="275">
        <v>1</v>
      </c>
      <c r="BV26" s="275">
        <v>15</v>
      </c>
      <c r="BW26" s="275">
        <v>22</v>
      </c>
      <c r="BX26" s="275">
        <v>19</v>
      </c>
      <c r="BY26" s="275">
        <v>32</v>
      </c>
      <c r="BZ26" s="275">
        <v>47</v>
      </c>
      <c r="CA26" s="275">
        <v>54</v>
      </c>
      <c r="CB26" s="275">
        <v>51</v>
      </c>
      <c r="CC26" s="275">
        <v>121</v>
      </c>
      <c r="CD26" s="275">
        <v>755</v>
      </c>
      <c r="CE26" s="275">
        <v>728</v>
      </c>
      <c r="CF26" s="275">
        <v>297</v>
      </c>
      <c r="CG26" s="275">
        <v>272</v>
      </c>
      <c r="CH26" s="275">
        <v>495</v>
      </c>
      <c r="CI26" s="275">
        <v>290</v>
      </c>
      <c r="CJ26" s="275">
        <v>794</v>
      </c>
      <c r="CK26" s="275">
        <v>291</v>
      </c>
      <c r="CL26" s="275">
        <v>1209</v>
      </c>
      <c r="CM26" s="275">
        <v>566</v>
      </c>
      <c r="CN26" s="275">
        <v>518</v>
      </c>
      <c r="CO26" s="275">
        <v>234</v>
      </c>
      <c r="CP26" s="275">
        <v>255</v>
      </c>
      <c r="CQ26" s="275">
        <v>205</v>
      </c>
      <c r="CR26" s="275">
        <v>448</v>
      </c>
      <c r="CS26" s="275">
        <v>358</v>
      </c>
      <c r="CT26" s="275">
        <v>268</v>
      </c>
      <c r="CU26" s="275">
        <v>268</v>
      </c>
      <c r="CV26" s="275">
        <v>374</v>
      </c>
      <c r="CW26" s="275">
        <v>288</v>
      </c>
      <c r="CX26" s="275">
        <v>216</v>
      </c>
      <c r="CY26" s="275">
        <v>191</v>
      </c>
      <c r="CZ26" s="275">
        <v>98</v>
      </c>
      <c r="DA26" s="275">
        <v>116</v>
      </c>
      <c r="DB26" s="275">
        <v>30</v>
      </c>
      <c r="DC26" s="275">
        <v>46</v>
      </c>
      <c r="DD26" s="275">
        <v>21</v>
      </c>
      <c r="DE26" s="275">
        <v>9</v>
      </c>
      <c r="DF26" s="275">
        <v>7</v>
      </c>
      <c r="DG26" s="275">
        <v>9</v>
      </c>
      <c r="DH26" s="275">
        <v>33</v>
      </c>
      <c r="DI26" s="275">
        <v>80</v>
      </c>
    </row>
    <row r="27" spans="1:113" ht="15.75" customHeight="1">
      <c r="A27" s="275" t="s">
        <v>586</v>
      </c>
      <c r="B27" s="275">
        <v>20</v>
      </c>
      <c r="C27" s="275" t="s">
        <v>78</v>
      </c>
      <c r="D27" s="275"/>
      <c r="E27" s="275" t="s">
        <v>534</v>
      </c>
      <c r="F27" s="275"/>
      <c r="G27" s="275" t="s">
        <v>1064</v>
      </c>
      <c r="H27" s="275"/>
      <c r="I27" s="10"/>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v>0</v>
      </c>
      <c r="AO27" s="275">
        <v>0</v>
      </c>
      <c r="AP27" s="275">
        <v>0</v>
      </c>
      <c r="AQ27" s="275">
        <v>2</v>
      </c>
      <c r="AR27" s="275">
        <v>0</v>
      </c>
      <c r="AS27" s="275">
        <v>2</v>
      </c>
      <c r="AT27" s="275">
        <v>0</v>
      </c>
      <c r="AU27" s="275">
        <v>0</v>
      </c>
      <c r="AV27" s="275">
        <v>0</v>
      </c>
      <c r="AW27" s="275">
        <v>3</v>
      </c>
      <c r="AX27" s="275">
        <v>0</v>
      </c>
      <c r="AY27" s="275">
        <v>4</v>
      </c>
      <c r="AZ27" s="275">
        <v>0</v>
      </c>
      <c r="BA27" s="275">
        <v>1</v>
      </c>
      <c r="BB27" s="275">
        <v>0</v>
      </c>
      <c r="BC27" s="275">
        <v>0</v>
      </c>
      <c r="BD27" s="275">
        <v>0</v>
      </c>
      <c r="BE27" s="275">
        <v>0</v>
      </c>
      <c r="BF27" s="275">
        <v>0</v>
      </c>
      <c r="BG27" s="275">
        <v>0</v>
      </c>
      <c r="BH27" s="275">
        <v>0</v>
      </c>
      <c r="BI27" s="275">
        <v>0</v>
      </c>
      <c r="BJ27" s="275">
        <v>0</v>
      </c>
      <c r="BK27" s="275">
        <v>0</v>
      </c>
      <c r="BL27" s="275">
        <v>7</v>
      </c>
      <c r="BM27" s="275">
        <v>1</v>
      </c>
      <c r="BN27" s="275">
        <v>4</v>
      </c>
      <c r="BO27" s="275">
        <v>1</v>
      </c>
      <c r="BP27" s="275">
        <v>48</v>
      </c>
      <c r="BQ27" s="275">
        <v>28</v>
      </c>
      <c r="BR27" s="275">
        <v>153</v>
      </c>
      <c r="BS27" s="275">
        <v>70</v>
      </c>
      <c r="BT27" s="275">
        <v>5</v>
      </c>
      <c r="BU27" s="275">
        <v>6</v>
      </c>
      <c r="BV27" s="275">
        <v>1</v>
      </c>
      <c r="BW27" s="275">
        <v>5</v>
      </c>
      <c r="BX27" s="275">
        <v>15</v>
      </c>
      <c r="BY27" s="275">
        <v>31</v>
      </c>
      <c r="BZ27" s="275">
        <v>20</v>
      </c>
      <c r="CA27" s="275">
        <v>16</v>
      </c>
      <c r="CB27" s="275">
        <v>33</v>
      </c>
      <c r="CC27" s="275">
        <v>55</v>
      </c>
      <c r="CD27" s="275">
        <v>222</v>
      </c>
      <c r="CE27" s="275">
        <v>349</v>
      </c>
      <c r="CF27" s="275">
        <v>137</v>
      </c>
      <c r="CG27" s="275">
        <v>167</v>
      </c>
      <c r="CH27" s="275">
        <v>550</v>
      </c>
      <c r="CI27" s="275">
        <v>430</v>
      </c>
      <c r="CJ27" s="275">
        <v>820</v>
      </c>
      <c r="CK27" s="275">
        <v>724</v>
      </c>
      <c r="CL27" s="275">
        <v>418</v>
      </c>
      <c r="CM27" s="275">
        <v>335</v>
      </c>
      <c r="CN27" s="275">
        <v>118</v>
      </c>
      <c r="CO27" s="275">
        <v>227</v>
      </c>
      <c r="CP27" s="275">
        <v>289</v>
      </c>
      <c r="CQ27" s="275">
        <v>255</v>
      </c>
      <c r="CR27" s="275">
        <v>770</v>
      </c>
      <c r="CS27" s="275">
        <v>936</v>
      </c>
      <c r="CT27" s="275">
        <v>632</v>
      </c>
      <c r="CU27" s="275">
        <v>566</v>
      </c>
      <c r="CV27" s="275">
        <v>373</v>
      </c>
      <c r="CW27" s="275">
        <v>288</v>
      </c>
      <c r="CX27" s="275">
        <v>133</v>
      </c>
      <c r="CY27" s="275">
        <v>201</v>
      </c>
      <c r="CZ27" s="275">
        <v>130</v>
      </c>
      <c r="DA27" s="275">
        <v>214</v>
      </c>
      <c r="DB27" s="275">
        <v>12</v>
      </c>
      <c r="DC27" s="275">
        <v>27</v>
      </c>
      <c r="DD27" s="275">
        <v>30</v>
      </c>
      <c r="DE27" s="275">
        <v>55</v>
      </c>
      <c r="DF27" s="275">
        <v>3</v>
      </c>
      <c r="DG27" s="275">
        <v>3</v>
      </c>
      <c r="DH27" s="275">
        <v>3</v>
      </c>
      <c r="DI27" s="275">
        <v>24</v>
      </c>
    </row>
    <row r="28" spans="1:113" ht="15.75" customHeight="1">
      <c r="A28" s="275" t="s">
        <v>474</v>
      </c>
      <c r="B28" s="275">
        <v>21</v>
      </c>
      <c r="C28" s="275" t="s">
        <v>592</v>
      </c>
      <c r="D28" s="272"/>
      <c r="E28" s="275" t="s">
        <v>593</v>
      </c>
      <c r="F28" s="272"/>
      <c r="G28" s="275" t="s">
        <v>184</v>
      </c>
      <c r="H28" s="272"/>
      <c r="J28" s="275"/>
      <c r="K28" s="275"/>
      <c r="L28" s="275"/>
      <c r="M28" s="275"/>
      <c r="N28" s="275"/>
      <c r="O28" s="275"/>
      <c r="P28" s="275"/>
      <c r="Q28" s="275"/>
      <c r="R28" s="275"/>
      <c r="S28" s="275"/>
      <c r="T28" s="275">
        <v>0</v>
      </c>
      <c r="U28" s="275">
        <v>0</v>
      </c>
      <c r="V28" s="275"/>
      <c r="W28" s="275"/>
      <c r="X28" s="275">
        <v>0</v>
      </c>
      <c r="Y28" s="275">
        <v>0</v>
      </c>
      <c r="Z28" s="275">
        <v>0</v>
      </c>
      <c r="AA28" s="275">
        <v>0</v>
      </c>
      <c r="AB28" s="275">
        <v>0</v>
      </c>
      <c r="AC28" s="275">
        <v>0</v>
      </c>
      <c r="AD28" s="275">
        <v>0</v>
      </c>
      <c r="AE28" s="275">
        <v>0</v>
      </c>
      <c r="AF28" s="275">
        <v>0</v>
      </c>
      <c r="AG28" s="275">
        <v>0</v>
      </c>
      <c r="AH28" s="275">
        <v>0</v>
      </c>
      <c r="AI28" s="275">
        <v>0</v>
      </c>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row>
    <row r="29" spans="1:113" ht="15.75" customHeight="1">
      <c r="A29" s="275" t="s">
        <v>474</v>
      </c>
      <c r="B29" s="275">
        <v>22</v>
      </c>
      <c r="C29" s="275" t="s">
        <v>592</v>
      </c>
      <c r="D29" s="275"/>
      <c r="E29" s="275" t="s">
        <v>593</v>
      </c>
      <c r="F29" s="275"/>
      <c r="G29" s="275" t="s">
        <v>184</v>
      </c>
      <c r="H29" s="275"/>
      <c r="I29" s="10"/>
      <c r="J29" s="275"/>
      <c r="K29" s="275"/>
      <c r="L29" s="275"/>
      <c r="M29" s="275"/>
      <c r="N29" s="275"/>
      <c r="O29" s="275"/>
      <c r="P29" s="275"/>
      <c r="Q29" s="275"/>
      <c r="R29" s="275"/>
      <c r="S29" s="275"/>
      <c r="T29" s="275">
        <v>0</v>
      </c>
      <c r="U29" s="275">
        <v>0</v>
      </c>
      <c r="V29" s="275"/>
      <c r="W29" s="275"/>
      <c r="X29" s="275">
        <v>0</v>
      </c>
      <c r="Y29" s="275">
        <v>0</v>
      </c>
      <c r="Z29" s="275">
        <v>0</v>
      </c>
      <c r="AA29" s="275">
        <v>0</v>
      </c>
      <c r="AB29" s="275">
        <v>0</v>
      </c>
      <c r="AC29" s="275">
        <v>0</v>
      </c>
      <c r="AD29" s="275">
        <v>0</v>
      </c>
      <c r="AE29" s="275">
        <v>0</v>
      </c>
      <c r="AF29" s="275">
        <v>0</v>
      </c>
      <c r="AG29" s="275">
        <v>0</v>
      </c>
      <c r="AH29" s="275">
        <v>0</v>
      </c>
      <c r="AI29" s="275">
        <v>0</v>
      </c>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row>
    <row r="30" spans="1:113" ht="15.75" customHeight="1">
      <c r="A30" s="275" t="s">
        <v>474</v>
      </c>
      <c r="B30" s="275">
        <v>23</v>
      </c>
      <c r="C30" s="275" t="s">
        <v>592</v>
      </c>
      <c r="D30" s="275"/>
      <c r="E30" s="275" t="s">
        <v>593</v>
      </c>
      <c r="F30" s="275"/>
      <c r="G30" s="275" t="s">
        <v>184</v>
      </c>
      <c r="H30" s="275"/>
      <c r="I30" s="10"/>
      <c r="J30" s="275"/>
      <c r="K30" s="275"/>
      <c r="L30" s="275"/>
      <c r="M30" s="275"/>
      <c r="N30" s="275"/>
      <c r="O30" s="275"/>
      <c r="P30" s="275"/>
      <c r="Q30" s="275"/>
      <c r="R30" s="275"/>
      <c r="S30" s="275"/>
      <c r="T30" s="275">
        <v>0</v>
      </c>
      <c r="U30" s="275">
        <v>0</v>
      </c>
      <c r="V30" s="275"/>
      <c r="W30" s="275"/>
      <c r="X30" s="275">
        <v>0</v>
      </c>
      <c r="Y30" s="275">
        <v>0</v>
      </c>
      <c r="Z30" s="275">
        <v>0</v>
      </c>
      <c r="AA30" s="275">
        <v>0</v>
      </c>
      <c r="AB30" s="275">
        <v>0</v>
      </c>
      <c r="AC30" s="275">
        <v>0</v>
      </c>
      <c r="AD30" s="275">
        <v>0</v>
      </c>
      <c r="AE30" s="275">
        <v>0</v>
      </c>
      <c r="AF30" s="275">
        <v>0</v>
      </c>
      <c r="AG30" s="275">
        <v>0</v>
      </c>
      <c r="AH30" s="275">
        <v>0</v>
      </c>
      <c r="AI30" s="275">
        <v>0</v>
      </c>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c r="CF30" s="275"/>
      <c r="CG30" s="275"/>
      <c r="CH30" s="275"/>
      <c r="CI30" s="275"/>
      <c r="CJ30" s="275"/>
      <c r="CK30" s="275"/>
      <c r="CL30" s="275"/>
      <c r="CM30" s="275"/>
      <c r="CN30" s="275"/>
      <c r="CO30" s="275"/>
      <c r="CP30" s="275"/>
      <c r="CQ30" s="275"/>
      <c r="CR30" s="275"/>
      <c r="CS30" s="275"/>
      <c r="CT30" s="275"/>
      <c r="CU30" s="275"/>
      <c r="CV30" s="275"/>
      <c r="CW30" s="275"/>
      <c r="CX30" s="275"/>
      <c r="CY30" s="275"/>
      <c r="CZ30" s="275"/>
      <c r="DA30" s="275"/>
      <c r="DB30" s="275"/>
      <c r="DC30" s="275"/>
      <c r="DD30" s="275"/>
      <c r="DE30" s="275"/>
      <c r="DF30" s="275"/>
      <c r="DG30" s="275"/>
      <c r="DH30" s="275"/>
      <c r="DI30" s="275"/>
    </row>
    <row r="31" spans="1:113" ht="15.75" customHeight="1">
      <c r="A31" s="275" t="s">
        <v>474</v>
      </c>
      <c r="B31" s="275">
        <v>24</v>
      </c>
      <c r="C31" s="275" t="s">
        <v>592</v>
      </c>
      <c r="D31" s="275"/>
      <c r="E31" s="275" t="s">
        <v>593</v>
      </c>
      <c r="F31" s="275"/>
      <c r="G31" s="275" t="s">
        <v>184</v>
      </c>
      <c r="H31" s="275"/>
      <c r="I31" s="10"/>
      <c r="J31" s="275"/>
      <c r="K31" s="275"/>
      <c r="L31" s="275"/>
      <c r="M31" s="275"/>
      <c r="N31" s="275"/>
      <c r="O31" s="275"/>
      <c r="P31" s="275"/>
      <c r="Q31" s="275"/>
      <c r="R31" s="275"/>
      <c r="S31" s="275"/>
      <c r="T31" s="275">
        <v>0</v>
      </c>
      <c r="U31" s="275">
        <v>0</v>
      </c>
      <c r="V31" s="275"/>
      <c r="W31" s="275"/>
      <c r="X31" s="275">
        <v>1</v>
      </c>
      <c r="Y31" s="275">
        <v>0</v>
      </c>
      <c r="Z31" s="275">
        <v>0</v>
      </c>
      <c r="AA31" s="275">
        <v>0</v>
      </c>
      <c r="AB31" s="275">
        <v>0</v>
      </c>
      <c r="AC31" s="275">
        <v>0</v>
      </c>
      <c r="AD31" s="275">
        <v>0</v>
      </c>
      <c r="AE31" s="275">
        <v>0</v>
      </c>
      <c r="AF31" s="275">
        <v>0</v>
      </c>
      <c r="AG31" s="275">
        <v>0</v>
      </c>
      <c r="AH31" s="275">
        <v>0</v>
      </c>
      <c r="AI31" s="275">
        <v>0</v>
      </c>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row>
    <row r="32" spans="1:113" ht="15.75" customHeight="1">
      <c r="A32" s="275" t="s">
        <v>474</v>
      </c>
      <c r="B32" s="275">
        <v>25</v>
      </c>
      <c r="C32" s="275" t="s">
        <v>592</v>
      </c>
      <c r="D32" s="275"/>
      <c r="E32" s="275" t="s">
        <v>593</v>
      </c>
      <c r="F32" s="275"/>
      <c r="G32" s="275" t="s">
        <v>184</v>
      </c>
      <c r="H32" s="275"/>
      <c r="I32" s="10"/>
      <c r="J32" s="275"/>
      <c r="K32" s="275"/>
      <c r="L32" s="275"/>
      <c r="M32" s="275"/>
      <c r="N32" s="275"/>
      <c r="O32" s="275"/>
      <c r="P32" s="275"/>
      <c r="Q32" s="275"/>
      <c r="R32" s="275"/>
      <c r="S32" s="275"/>
      <c r="T32" s="275">
        <v>0</v>
      </c>
      <c r="U32" s="275">
        <v>0</v>
      </c>
      <c r="V32" s="275"/>
      <c r="W32" s="275"/>
      <c r="X32" s="275">
        <v>0</v>
      </c>
      <c r="Y32" s="275">
        <v>0</v>
      </c>
      <c r="Z32" s="275">
        <v>0</v>
      </c>
      <c r="AA32" s="275">
        <v>0</v>
      </c>
      <c r="AB32" s="275">
        <v>0</v>
      </c>
      <c r="AC32" s="275">
        <v>0</v>
      </c>
      <c r="AD32" s="275">
        <v>0</v>
      </c>
      <c r="AE32" s="275">
        <v>0</v>
      </c>
      <c r="AF32" s="275">
        <v>0</v>
      </c>
      <c r="AG32" s="275">
        <v>0</v>
      </c>
      <c r="AH32" s="275">
        <v>0</v>
      </c>
      <c r="AI32" s="275">
        <v>0</v>
      </c>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row>
    <row r="33" spans="1:113" ht="15.75" customHeight="1">
      <c r="A33" s="275" t="s">
        <v>474</v>
      </c>
      <c r="B33" s="275">
        <v>26</v>
      </c>
      <c r="C33" s="275" t="s">
        <v>592</v>
      </c>
      <c r="D33" s="275"/>
      <c r="E33" s="275" t="s">
        <v>593</v>
      </c>
      <c r="F33" s="275"/>
      <c r="G33" s="275" t="s">
        <v>184</v>
      </c>
      <c r="H33" s="275"/>
      <c r="I33" s="10"/>
      <c r="J33" s="275"/>
      <c r="K33" s="275"/>
      <c r="L33" s="275"/>
      <c r="M33" s="275"/>
      <c r="N33" s="275"/>
      <c r="O33" s="275"/>
      <c r="P33" s="275"/>
      <c r="Q33" s="275"/>
      <c r="R33" s="275"/>
      <c r="S33" s="275"/>
      <c r="T33" s="275">
        <v>0</v>
      </c>
      <c r="U33" s="275">
        <v>0</v>
      </c>
      <c r="V33" s="275"/>
      <c r="W33" s="275"/>
      <c r="X33" s="275">
        <v>0</v>
      </c>
      <c r="Y33" s="275">
        <v>0</v>
      </c>
      <c r="Z33" s="275">
        <v>0</v>
      </c>
      <c r="AA33" s="275">
        <v>0</v>
      </c>
      <c r="AB33" s="275">
        <v>0</v>
      </c>
      <c r="AC33" s="275">
        <v>0</v>
      </c>
      <c r="AD33" s="275">
        <v>0</v>
      </c>
      <c r="AE33" s="275">
        <v>0</v>
      </c>
      <c r="AF33" s="275">
        <v>0</v>
      </c>
      <c r="AG33" s="275">
        <v>0</v>
      </c>
      <c r="AH33" s="275">
        <v>0</v>
      </c>
      <c r="AI33" s="275">
        <v>0</v>
      </c>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c r="DH33" s="275"/>
      <c r="DI33" s="275"/>
    </row>
    <row r="34" spans="1:113" ht="15.75" customHeight="1">
      <c r="A34" s="275" t="s">
        <v>474</v>
      </c>
      <c r="B34" s="275">
        <v>27</v>
      </c>
      <c r="C34" s="275" t="s">
        <v>592</v>
      </c>
      <c r="D34" s="275"/>
      <c r="E34" s="275" t="s">
        <v>593</v>
      </c>
      <c r="F34" s="275"/>
      <c r="G34" s="275" t="s">
        <v>184</v>
      </c>
      <c r="H34" s="275"/>
      <c r="I34" s="10"/>
      <c r="J34" s="275"/>
      <c r="K34" s="275"/>
      <c r="L34" s="275"/>
      <c r="M34" s="275"/>
      <c r="N34" s="275"/>
      <c r="O34" s="275"/>
      <c r="P34" s="275"/>
      <c r="Q34" s="275"/>
      <c r="R34" s="275"/>
      <c r="S34" s="275"/>
      <c r="T34" s="275">
        <v>0</v>
      </c>
      <c r="U34" s="275">
        <v>0</v>
      </c>
      <c r="V34" s="275"/>
      <c r="W34" s="275"/>
      <c r="X34" s="275">
        <v>0</v>
      </c>
      <c r="Y34" s="275">
        <v>0</v>
      </c>
      <c r="Z34" s="275">
        <v>0</v>
      </c>
      <c r="AA34" s="275">
        <v>0</v>
      </c>
      <c r="AB34" s="275">
        <v>0</v>
      </c>
      <c r="AC34" s="275">
        <v>0</v>
      </c>
      <c r="AD34" s="275">
        <v>0</v>
      </c>
      <c r="AE34" s="275">
        <v>0</v>
      </c>
      <c r="AF34" s="275">
        <v>0</v>
      </c>
      <c r="AG34" s="275">
        <v>0</v>
      </c>
      <c r="AH34" s="275">
        <v>0</v>
      </c>
      <c r="AI34" s="275">
        <v>0</v>
      </c>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row>
    <row r="35" spans="1:113" ht="15.75" customHeight="1">
      <c r="A35" s="275" t="s">
        <v>474</v>
      </c>
      <c r="B35" s="275">
        <v>28</v>
      </c>
      <c r="C35" s="275" t="s">
        <v>592</v>
      </c>
      <c r="D35" s="275"/>
      <c r="E35" s="275" t="s">
        <v>593</v>
      </c>
      <c r="F35" s="275"/>
      <c r="G35" s="275" t="s">
        <v>184</v>
      </c>
      <c r="H35" s="275"/>
      <c r="I35" s="10"/>
      <c r="J35" s="275"/>
      <c r="K35" s="275"/>
      <c r="L35" s="275"/>
      <c r="M35" s="275"/>
      <c r="N35" s="275"/>
      <c r="O35" s="275"/>
      <c r="P35" s="275"/>
      <c r="Q35" s="275"/>
      <c r="R35" s="275"/>
      <c r="S35" s="275"/>
      <c r="T35" s="275">
        <v>0</v>
      </c>
      <c r="U35" s="275">
        <v>0</v>
      </c>
      <c r="V35" s="275"/>
      <c r="W35" s="275"/>
      <c r="X35" s="275">
        <v>0</v>
      </c>
      <c r="Y35" s="275">
        <v>0</v>
      </c>
      <c r="Z35" s="275">
        <v>0</v>
      </c>
      <c r="AA35" s="275">
        <v>0</v>
      </c>
      <c r="AB35" s="275">
        <v>0</v>
      </c>
      <c r="AC35" s="275">
        <v>0</v>
      </c>
      <c r="AD35" s="275">
        <v>0</v>
      </c>
      <c r="AE35" s="275">
        <v>0</v>
      </c>
      <c r="AF35" s="275">
        <v>0</v>
      </c>
      <c r="AG35" s="275">
        <v>0</v>
      </c>
      <c r="AH35" s="275">
        <v>0</v>
      </c>
      <c r="AI35" s="275">
        <v>0</v>
      </c>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row>
    <row r="36" spans="1:113" s="53" customFormat="1" ht="15.75" customHeight="1">
      <c r="A36" s="275"/>
      <c r="B36" s="275"/>
      <c r="C36" s="275"/>
      <c r="D36" s="275"/>
      <c r="E36" s="275"/>
      <c r="F36" s="275"/>
      <c r="G36" s="275"/>
      <c r="H36" s="275"/>
      <c r="I36" s="54"/>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row>
    <row r="37" spans="1:113" ht="15.75" customHeight="1">
      <c r="A37" s="275" t="s">
        <v>474</v>
      </c>
      <c r="B37" s="275" t="s">
        <v>1065</v>
      </c>
      <c r="C37" s="275" t="s">
        <v>123</v>
      </c>
      <c r="D37" s="275"/>
      <c r="E37" s="275" t="s">
        <v>1066</v>
      </c>
      <c r="F37" s="275"/>
      <c r="G37" s="275" t="s">
        <v>184</v>
      </c>
      <c r="H37" s="275"/>
      <c r="I37" s="10"/>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v>0</v>
      </c>
      <c r="AK37" s="275">
        <v>0</v>
      </c>
      <c r="AL37" s="275">
        <v>0</v>
      </c>
      <c r="AM37" s="275">
        <v>0</v>
      </c>
      <c r="AN37" s="275">
        <v>0</v>
      </c>
      <c r="AO37" s="275">
        <v>0</v>
      </c>
      <c r="AP37" s="275">
        <v>0</v>
      </c>
      <c r="AQ37" s="275">
        <v>3</v>
      </c>
      <c r="AR37" s="275">
        <v>0</v>
      </c>
      <c r="AS37" s="275">
        <v>3</v>
      </c>
      <c r="AT37" s="275">
        <v>0</v>
      </c>
      <c r="AU37" s="275">
        <v>1</v>
      </c>
      <c r="AV37" s="275">
        <v>0</v>
      </c>
      <c r="AW37" s="275">
        <v>1</v>
      </c>
      <c r="AX37" s="275">
        <v>1</v>
      </c>
      <c r="AY37" s="275">
        <v>0</v>
      </c>
      <c r="AZ37" s="275">
        <v>0</v>
      </c>
      <c r="BA37" s="275">
        <v>0</v>
      </c>
      <c r="BB37" s="275">
        <v>0</v>
      </c>
      <c r="BC37" s="275">
        <v>0</v>
      </c>
      <c r="BD37" s="275">
        <v>0</v>
      </c>
      <c r="BE37" s="275">
        <v>0</v>
      </c>
      <c r="BF37" s="275">
        <v>0</v>
      </c>
      <c r="BG37" s="275">
        <v>0</v>
      </c>
      <c r="BH37" s="275">
        <v>0</v>
      </c>
      <c r="BI37" s="275">
        <v>0</v>
      </c>
      <c r="BJ37" s="275">
        <v>0</v>
      </c>
      <c r="BK37" s="275">
        <v>0</v>
      </c>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275"/>
      <c r="CP37" s="275"/>
      <c r="CQ37" s="275"/>
      <c r="CR37" s="275"/>
      <c r="CS37" s="275"/>
      <c r="CT37" s="275"/>
      <c r="CU37" s="275"/>
      <c r="CV37" s="275"/>
      <c r="CW37" s="275"/>
      <c r="CX37" s="275"/>
      <c r="CY37" s="275"/>
      <c r="CZ37" s="275"/>
      <c r="DA37" s="275"/>
      <c r="DB37" s="275"/>
      <c r="DC37" s="275"/>
      <c r="DD37" s="275"/>
      <c r="DE37" s="275"/>
      <c r="DF37" s="275"/>
      <c r="DG37" s="275"/>
      <c r="DH37" s="275"/>
      <c r="DI37" s="275"/>
    </row>
    <row r="38" spans="1:113" ht="15.75" customHeight="1">
      <c r="A38" s="275" t="s">
        <v>474</v>
      </c>
      <c r="B38" s="275" t="s">
        <v>1067</v>
      </c>
      <c r="C38" s="275" t="s">
        <v>442</v>
      </c>
      <c r="D38" s="275"/>
      <c r="E38" s="275" t="s">
        <v>1066</v>
      </c>
      <c r="F38" s="275"/>
      <c r="G38" s="275" t="s">
        <v>184</v>
      </c>
      <c r="H38" s="275"/>
      <c r="I38" s="10"/>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v>0</v>
      </c>
      <c r="AK38" s="275">
        <v>0</v>
      </c>
      <c r="AL38" s="275">
        <v>0</v>
      </c>
      <c r="AM38" s="275">
        <v>0</v>
      </c>
      <c r="AN38" s="275">
        <v>0</v>
      </c>
      <c r="AO38" s="275">
        <v>0</v>
      </c>
      <c r="AP38" s="275">
        <v>0</v>
      </c>
      <c r="AQ38" s="275">
        <v>0</v>
      </c>
      <c r="AR38" s="275">
        <v>0</v>
      </c>
      <c r="AS38" s="275">
        <v>1</v>
      </c>
      <c r="AT38" s="275">
        <v>0</v>
      </c>
      <c r="AU38" s="275">
        <v>0</v>
      </c>
      <c r="AV38" s="275">
        <v>0</v>
      </c>
      <c r="AW38" s="275">
        <v>1</v>
      </c>
      <c r="AX38" s="275">
        <v>0</v>
      </c>
      <c r="AY38" s="275">
        <v>0</v>
      </c>
      <c r="AZ38" s="275">
        <v>0</v>
      </c>
      <c r="BA38" s="275">
        <v>0</v>
      </c>
      <c r="BB38" s="275">
        <v>0</v>
      </c>
      <c r="BC38" s="275">
        <v>0</v>
      </c>
      <c r="BD38" s="275">
        <v>0</v>
      </c>
      <c r="BE38" s="275">
        <v>0</v>
      </c>
      <c r="BF38" s="275">
        <v>0</v>
      </c>
      <c r="BG38" s="275">
        <v>0</v>
      </c>
      <c r="BH38" s="275">
        <v>0</v>
      </c>
      <c r="BI38" s="275">
        <v>0</v>
      </c>
      <c r="BJ38" s="275">
        <v>0</v>
      </c>
      <c r="BK38" s="275">
        <v>0</v>
      </c>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5"/>
      <c r="CT38" s="275"/>
      <c r="CU38" s="275"/>
      <c r="CV38" s="275"/>
      <c r="CW38" s="275"/>
      <c r="CX38" s="275"/>
      <c r="CY38" s="275"/>
      <c r="CZ38" s="275"/>
      <c r="DA38" s="275"/>
      <c r="DB38" s="275"/>
      <c r="DC38" s="275"/>
      <c r="DD38" s="275"/>
      <c r="DE38" s="275"/>
      <c r="DF38" s="275"/>
      <c r="DG38" s="275"/>
      <c r="DH38" s="275"/>
      <c r="DI38" s="275"/>
    </row>
    <row r="39" spans="1:113" ht="12.75">
      <c r="A39" s="275" t="s">
        <v>474</v>
      </c>
      <c r="B39" s="275" t="s">
        <v>1068</v>
      </c>
      <c r="C39" s="275" t="s">
        <v>592</v>
      </c>
      <c r="D39" s="275"/>
      <c r="E39" s="275" t="s">
        <v>1066</v>
      </c>
      <c r="F39" s="275"/>
      <c r="G39" s="275" t="s">
        <v>184</v>
      </c>
      <c r="H39" s="275"/>
      <c r="I39" s="10"/>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v>0</v>
      </c>
      <c r="AK39" s="275">
        <v>0</v>
      </c>
      <c r="AL39" s="275">
        <v>0</v>
      </c>
      <c r="AM39" s="275">
        <v>0</v>
      </c>
      <c r="AN39" s="275">
        <v>0</v>
      </c>
      <c r="AO39" s="275">
        <v>0</v>
      </c>
      <c r="AP39" s="275">
        <v>0</v>
      </c>
      <c r="AQ39" s="275">
        <v>3</v>
      </c>
      <c r="AR39" s="275">
        <v>1</v>
      </c>
      <c r="AS39" s="275">
        <v>2</v>
      </c>
      <c r="AT39" s="275">
        <v>0</v>
      </c>
      <c r="AU39" s="275">
        <v>1</v>
      </c>
      <c r="AV39" s="275">
        <v>1</v>
      </c>
      <c r="AW39" s="275">
        <v>0</v>
      </c>
      <c r="AX39" s="275">
        <v>0</v>
      </c>
      <c r="AY39" s="275">
        <v>0</v>
      </c>
      <c r="AZ39" s="275">
        <v>0</v>
      </c>
      <c r="BA39" s="275">
        <v>0</v>
      </c>
      <c r="BB39" s="275">
        <v>0</v>
      </c>
      <c r="BC39" s="275">
        <v>0</v>
      </c>
      <c r="BD39" s="275">
        <v>0</v>
      </c>
      <c r="BE39" s="275">
        <v>0</v>
      </c>
      <c r="BF39" s="275">
        <v>0</v>
      </c>
      <c r="BG39" s="275">
        <v>0</v>
      </c>
      <c r="BH39" s="275">
        <v>0</v>
      </c>
      <c r="BI39" s="275">
        <v>0</v>
      </c>
      <c r="BJ39" s="275">
        <v>0</v>
      </c>
      <c r="BK39" s="275">
        <v>0</v>
      </c>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row>
    <row r="40" spans="1:113" ht="12.75">
      <c r="A40" s="275" t="s">
        <v>474</v>
      </c>
      <c r="B40" s="275" t="s">
        <v>1069</v>
      </c>
      <c r="C40" s="275" t="s">
        <v>592</v>
      </c>
      <c r="D40" s="275"/>
      <c r="E40" s="275" t="s">
        <v>1070</v>
      </c>
      <c r="F40" s="275"/>
      <c r="G40" s="275" t="s">
        <v>184</v>
      </c>
      <c r="H40" s="275"/>
      <c r="I40" s="10"/>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v>0</v>
      </c>
      <c r="AK40" s="275">
        <v>0</v>
      </c>
      <c r="AL40" s="275">
        <v>0</v>
      </c>
      <c r="AM40" s="275">
        <v>0</v>
      </c>
      <c r="AN40" s="275">
        <v>0</v>
      </c>
      <c r="AO40" s="275">
        <v>0</v>
      </c>
      <c r="AP40" s="275">
        <v>1</v>
      </c>
      <c r="AQ40" s="275">
        <v>3</v>
      </c>
      <c r="AR40" s="275">
        <v>0</v>
      </c>
      <c r="AS40" s="275">
        <v>1</v>
      </c>
      <c r="AT40" s="275">
        <v>0</v>
      </c>
      <c r="AU40" s="275">
        <v>1</v>
      </c>
      <c r="AV40" s="275">
        <v>0</v>
      </c>
      <c r="AW40" s="275">
        <v>0</v>
      </c>
      <c r="AX40" s="275">
        <v>0</v>
      </c>
      <c r="AY40" s="275">
        <v>0</v>
      </c>
      <c r="AZ40" s="275">
        <v>0</v>
      </c>
      <c r="BA40" s="275">
        <v>0</v>
      </c>
      <c r="BB40" s="275">
        <v>0</v>
      </c>
      <c r="BC40" s="275">
        <v>0</v>
      </c>
      <c r="BD40" s="275">
        <v>0</v>
      </c>
      <c r="BE40" s="275">
        <v>0</v>
      </c>
      <c r="BF40" s="275">
        <v>0</v>
      </c>
      <c r="BG40" s="275">
        <v>0</v>
      </c>
      <c r="BH40" s="275">
        <v>0</v>
      </c>
      <c r="BI40" s="275">
        <v>0</v>
      </c>
      <c r="BJ40" s="275">
        <v>0</v>
      </c>
      <c r="BK40" s="275">
        <v>0</v>
      </c>
      <c r="BL40" s="275"/>
      <c r="BM40" s="275"/>
      <c r="BN40" s="275"/>
      <c r="BO40" s="275"/>
      <c r="BP40" s="275"/>
      <c r="BQ40" s="275"/>
      <c r="BR40" s="275"/>
      <c r="BS40" s="275"/>
      <c r="BT40" s="275"/>
      <c r="BU40" s="275"/>
      <c r="BV40" s="275"/>
      <c r="BW40" s="275"/>
      <c r="BX40" s="275"/>
      <c r="BY40" s="275"/>
      <c r="BZ40" s="275"/>
      <c r="CA40" s="275"/>
      <c r="CB40" s="275"/>
      <c r="CC40" s="275"/>
      <c r="CD40" s="275"/>
      <c r="CE40" s="275"/>
      <c r="CF40" s="275"/>
      <c r="CG40" s="275"/>
      <c r="CH40" s="275"/>
      <c r="CI40" s="275"/>
      <c r="CJ40" s="275"/>
      <c r="CK40" s="275"/>
      <c r="CL40" s="275"/>
      <c r="CM40" s="275"/>
      <c r="CN40" s="275"/>
      <c r="CO40" s="275"/>
      <c r="CP40" s="275"/>
      <c r="CQ40" s="275"/>
      <c r="CR40" s="275"/>
      <c r="CS40" s="275"/>
      <c r="CT40" s="275"/>
      <c r="CU40" s="275"/>
      <c r="CV40" s="275"/>
      <c r="CW40" s="275"/>
      <c r="CX40" s="275"/>
      <c r="CY40" s="275"/>
      <c r="CZ40" s="275"/>
      <c r="DA40" s="275"/>
      <c r="DB40" s="275"/>
      <c r="DC40" s="275"/>
      <c r="DD40" s="275"/>
      <c r="DE40" s="275"/>
      <c r="DF40" s="275"/>
      <c r="DG40" s="275"/>
      <c r="DH40" s="275"/>
      <c r="DI40" s="275"/>
    </row>
    <row r="41" spans="1:113" ht="12.75">
      <c r="A41" s="275" t="s">
        <v>474</v>
      </c>
      <c r="B41" s="275" t="s">
        <v>1071</v>
      </c>
      <c r="C41" s="275" t="s">
        <v>442</v>
      </c>
      <c r="D41" s="275"/>
      <c r="E41" s="275" t="s">
        <v>1070</v>
      </c>
      <c r="F41" s="275"/>
      <c r="G41" s="275" t="s">
        <v>184</v>
      </c>
      <c r="H41" s="275"/>
      <c r="I41" s="10"/>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v>0</v>
      </c>
      <c r="AK41" s="275">
        <v>0</v>
      </c>
      <c r="AL41" s="275">
        <v>0</v>
      </c>
      <c r="AM41" s="275">
        <v>0</v>
      </c>
      <c r="AN41" s="275">
        <v>0</v>
      </c>
      <c r="AO41" s="275">
        <v>0</v>
      </c>
      <c r="AP41" s="275">
        <v>0</v>
      </c>
      <c r="AQ41" s="275">
        <v>2</v>
      </c>
      <c r="AR41" s="275">
        <v>0</v>
      </c>
      <c r="AS41" s="275">
        <v>1</v>
      </c>
      <c r="AT41" s="275">
        <v>0</v>
      </c>
      <c r="AU41" s="275">
        <v>0</v>
      </c>
      <c r="AV41" s="275"/>
      <c r="AW41" s="275"/>
      <c r="AX41" s="275">
        <v>0</v>
      </c>
      <c r="AY41" s="275">
        <v>0</v>
      </c>
      <c r="AZ41" s="275">
        <v>0</v>
      </c>
      <c r="BA41" s="275">
        <v>0</v>
      </c>
      <c r="BB41" s="275">
        <v>0</v>
      </c>
      <c r="BC41" s="275">
        <v>0</v>
      </c>
      <c r="BD41" s="275">
        <v>0</v>
      </c>
      <c r="BE41" s="275">
        <v>0</v>
      </c>
      <c r="BF41" s="275">
        <v>0</v>
      </c>
      <c r="BG41" s="275">
        <v>0</v>
      </c>
      <c r="BH41" s="275">
        <v>0</v>
      </c>
      <c r="BI41" s="275">
        <v>0</v>
      </c>
      <c r="BJ41" s="275">
        <v>0</v>
      </c>
      <c r="BK41" s="275">
        <v>0</v>
      </c>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5"/>
      <c r="DG41" s="275"/>
      <c r="DH41" s="275"/>
      <c r="DI41" s="275"/>
    </row>
    <row r="42" spans="1:113" ht="12.75">
      <c r="A42" s="275" t="s">
        <v>474</v>
      </c>
      <c r="B42" s="275" t="s">
        <v>1072</v>
      </c>
      <c r="C42" s="275" t="s">
        <v>123</v>
      </c>
      <c r="D42" s="275"/>
      <c r="E42" s="275" t="s">
        <v>1070</v>
      </c>
      <c r="F42" s="275"/>
      <c r="G42" s="275" t="s">
        <v>184</v>
      </c>
      <c r="H42" s="275"/>
      <c r="I42" s="10"/>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v>0</v>
      </c>
      <c r="AK42" s="275">
        <v>0</v>
      </c>
      <c r="AL42" s="275">
        <v>0</v>
      </c>
      <c r="AM42" s="275">
        <v>0</v>
      </c>
      <c r="AN42" s="275">
        <v>0</v>
      </c>
      <c r="AO42" s="275">
        <v>0</v>
      </c>
      <c r="AP42" s="275">
        <v>0</v>
      </c>
      <c r="AQ42" s="275">
        <v>3</v>
      </c>
      <c r="AR42" s="275">
        <v>0</v>
      </c>
      <c r="AS42" s="275">
        <v>3</v>
      </c>
      <c r="AT42" s="275">
        <v>0</v>
      </c>
      <c r="AU42" s="275">
        <v>0</v>
      </c>
      <c r="AV42" s="275">
        <v>1</v>
      </c>
      <c r="AW42" s="275">
        <v>2</v>
      </c>
      <c r="AX42" s="275">
        <v>0</v>
      </c>
      <c r="AY42" s="275">
        <v>0</v>
      </c>
      <c r="AZ42" s="275">
        <v>0</v>
      </c>
      <c r="BA42" s="275">
        <v>0</v>
      </c>
      <c r="BB42" s="275">
        <v>0</v>
      </c>
      <c r="BC42" s="275">
        <v>0</v>
      </c>
      <c r="BD42" s="275">
        <v>0</v>
      </c>
      <c r="BE42" s="275">
        <v>1</v>
      </c>
      <c r="BF42" s="275">
        <v>0</v>
      </c>
      <c r="BG42" s="275">
        <v>0</v>
      </c>
      <c r="BH42" s="275">
        <v>0</v>
      </c>
      <c r="BI42" s="275">
        <v>0</v>
      </c>
      <c r="BJ42" s="275">
        <v>0</v>
      </c>
      <c r="BK42" s="275">
        <v>0</v>
      </c>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c r="CS42" s="275"/>
      <c r="CT42" s="275"/>
      <c r="CU42" s="275"/>
      <c r="CV42" s="275"/>
      <c r="CW42" s="275"/>
      <c r="CX42" s="275"/>
      <c r="CY42" s="275"/>
      <c r="CZ42" s="275"/>
      <c r="DA42" s="275"/>
      <c r="DB42" s="275"/>
      <c r="DC42" s="275"/>
      <c r="DD42" s="275"/>
      <c r="DE42" s="275"/>
      <c r="DF42" s="275"/>
      <c r="DG42" s="275"/>
      <c r="DH42" s="275"/>
      <c r="DI42" s="275"/>
    </row>
    <row r="43" spans="1:113" s="246" customFormat="1" ht="12.75">
      <c r="A43" s="275" t="s">
        <v>474</v>
      </c>
      <c r="B43" s="275">
        <v>30</v>
      </c>
      <c r="C43" s="275" t="s">
        <v>1105</v>
      </c>
      <c r="D43" s="275"/>
      <c r="E43" s="275" t="s">
        <v>593</v>
      </c>
      <c r="F43" s="275"/>
      <c r="G43" s="275" t="s">
        <v>1106</v>
      </c>
      <c r="H43" s="275"/>
      <c r="I43" s="247"/>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t="s">
        <v>1108</v>
      </c>
      <c r="CY43" s="275"/>
      <c r="CZ43" s="275">
        <v>124</v>
      </c>
      <c r="DA43" s="275">
        <v>202</v>
      </c>
      <c r="DB43" s="275">
        <v>4</v>
      </c>
      <c r="DC43" s="275">
        <v>5</v>
      </c>
      <c r="DD43" s="275">
        <v>10</v>
      </c>
      <c r="DE43" s="275">
        <v>14</v>
      </c>
      <c r="DF43" s="275">
        <v>4</v>
      </c>
      <c r="DG43" s="275">
        <v>3</v>
      </c>
      <c r="DH43" s="275">
        <v>2</v>
      </c>
      <c r="DI43" s="275">
        <v>4</v>
      </c>
    </row>
    <row r="44" spans="1:113" ht="12.75">
      <c r="A44" s="10"/>
      <c r="B44" s="10"/>
      <c r="C44" s="10"/>
      <c r="D44" s="10"/>
      <c r="E44" s="10"/>
      <c r="F44" s="10"/>
      <c r="G44" s="10"/>
      <c r="H44" s="10"/>
      <c r="I44" s="10"/>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row>
    <row r="45" spans="1:113" ht="12.75">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row>
    <row r="46" spans="1:113" s="53" customFormat="1" ht="12.75">
      <c r="J46" s="168" t="s">
        <v>673</v>
      </c>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row>
    <row r="47" spans="1:113" ht="15.75" customHeight="1">
      <c r="J47" s="167">
        <f>SUM(J5:J43)</f>
        <v>0</v>
      </c>
      <c r="K47" s="246">
        <f t="shared" ref="K47:BV47" si="0">SUM(K5:K43)</f>
        <v>0</v>
      </c>
      <c r="L47" s="246">
        <f>SUM(L5:L43)</f>
        <v>46</v>
      </c>
      <c r="M47" s="246">
        <f t="shared" si="0"/>
        <v>61</v>
      </c>
      <c r="N47" s="246">
        <f t="shared" si="0"/>
        <v>0</v>
      </c>
      <c r="O47" s="246">
        <f t="shared" si="0"/>
        <v>0</v>
      </c>
      <c r="P47" s="246">
        <f t="shared" si="0"/>
        <v>7</v>
      </c>
      <c r="Q47" s="246">
        <f t="shared" si="0"/>
        <v>9</v>
      </c>
      <c r="R47" s="246">
        <f t="shared" si="0"/>
        <v>3</v>
      </c>
      <c r="S47" s="246">
        <f t="shared" si="0"/>
        <v>3</v>
      </c>
      <c r="T47" s="246">
        <f t="shared" si="0"/>
        <v>2</v>
      </c>
      <c r="U47" s="246">
        <f t="shared" si="0"/>
        <v>0</v>
      </c>
      <c r="V47" s="246">
        <f t="shared" si="0"/>
        <v>0</v>
      </c>
      <c r="W47" s="246">
        <f t="shared" si="0"/>
        <v>0</v>
      </c>
      <c r="X47" s="246">
        <f t="shared" si="0"/>
        <v>1</v>
      </c>
      <c r="Y47" s="246">
        <f t="shared" si="0"/>
        <v>0</v>
      </c>
      <c r="Z47" s="246">
        <f t="shared" si="0"/>
        <v>0</v>
      </c>
      <c r="AA47" s="246">
        <f t="shared" si="0"/>
        <v>0</v>
      </c>
      <c r="AB47" s="246">
        <f t="shared" si="0"/>
        <v>0</v>
      </c>
      <c r="AC47" s="246">
        <f t="shared" si="0"/>
        <v>0</v>
      </c>
      <c r="AD47" s="246">
        <f t="shared" si="0"/>
        <v>0</v>
      </c>
      <c r="AE47" s="246">
        <f t="shared" si="0"/>
        <v>0</v>
      </c>
      <c r="AF47" s="246">
        <f>SUM(AF5:AF43)</f>
        <v>0</v>
      </c>
      <c r="AG47" s="246">
        <f t="shared" si="0"/>
        <v>0</v>
      </c>
      <c r="AH47" s="246">
        <f t="shared" si="0"/>
        <v>0</v>
      </c>
      <c r="AI47" s="246">
        <f t="shared" si="0"/>
        <v>1</v>
      </c>
      <c r="AJ47" s="246">
        <f t="shared" si="0"/>
        <v>0</v>
      </c>
      <c r="AK47" s="246">
        <f t="shared" si="0"/>
        <v>0</v>
      </c>
      <c r="AL47" s="246">
        <f t="shared" si="0"/>
        <v>0</v>
      </c>
      <c r="AM47" s="246">
        <f t="shared" si="0"/>
        <v>0</v>
      </c>
      <c r="AN47" s="246">
        <f t="shared" si="0"/>
        <v>1</v>
      </c>
      <c r="AO47" s="246">
        <f t="shared" si="0"/>
        <v>3</v>
      </c>
      <c r="AP47" s="246">
        <f t="shared" si="0"/>
        <v>1</v>
      </c>
      <c r="AQ47" s="246">
        <f t="shared" si="0"/>
        <v>19</v>
      </c>
      <c r="AR47" s="246">
        <f t="shared" si="0"/>
        <v>1</v>
      </c>
      <c r="AS47" s="246">
        <f t="shared" si="0"/>
        <v>26</v>
      </c>
      <c r="AT47" s="246">
        <f t="shared" si="0"/>
        <v>0</v>
      </c>
      <c r="AU47" s="246">
        <f t="shared" si="0"/>
        <v>4</v>
      </c>
      <c r="AV47" s="246">
        <f t="shared" si="0"/>
        <v>3</v>
      </c>
      <c r="AW47" s="246">
        <f t="shared" si="0"/>
        <v>8</v>
      </c>
      <c r="AX47" s="246">
        <f t="shared" si="0"/>
        <v>1</v>
      </c>
      <c r="AY47" s="246">
        <f t="shared" si="0"/>
        <v>4</v>
      </c>
      <c r="AZ47" s="246">
        <f t="shared" si="0"/>
        <v>4</v>
      </c>
      <c r="BA47" s="246">
        <f t="shared" si="0"/>
        <v>24</v>
      </c>
      <c r="BB47" s="246">
        <f t="shared" si="0"/>
        <v>0</v>
      </c>
      <c r="BC47" s="246">
        <f t="shared" si="0"/>
        <v>1</v>
      </c>
      <c r="BD47" s="246">
        <f t="shared" si="0"/>
        <v>0</v>
      </c>
      <c r="BE47" s="246">
        <f t="shared" si="0"/>
        <v>1</v>
      </c>
      <c r="BF47" s="246">
        <f t="shared" si="0"/>
        <v>7</v>
      </c>
      <c r="BG47" s="246">
        <f t="shared" si="0"/>
        <v>2</v>
      </c>
      <c r="BH47" s="246">
        <f t="shared" si="0"/>
        <v>9</v>
      </c>
      <c r="BI47" s="246">
        <f t="shared" si="0"/>
        <v>13</v>
      </c>
      <c r="BJ47" s="246">
        <f t="shared" si="0"/>
        <v>35</v>
      </c>
      <c r="BK47" s="246">
        <f t="shared" si="0"/>
        <v>22</v>
      </c>
      <c r="BL47" s="246">
        <f t="shared" si="0"/>
        <v>79</v>
      </c>
      <c r="BM47" s="246">
        <f t="shared" si="0"/>
        <v>63</v>
      </c>
      <c r="BN47" s="246">
        <f t="shared" si="0"/>
        <v>57</v>
      </c>
      <c r="BO47" s="246">
        <f t="shared" si="0"/>
        <v>31</v>
      </c>
      <c r="BP47" s="246">
        <f t="shared" si="0"/>
        <v>102</v>
      </c>
      <c r="BQ47" s="246">
        <f t="shared" si="0"/>
        <v>59</v>
      </c>
      <c r="BR47" s="246">
        <f t="shared" si="0"/>
        <v>233</v>
      </c>
      <c r="BS47" s="246">
        <f t="shared" si="0"/>
        <v>127</v>
      </c>
      <c r="BT47" s="246">
        <f t="shared" si="0"/>
        <v>67</v>
      </c>
      <c r="BU47" s="246">
        <f t="shared" si="0"/>
        <v>109</v>
      </c>
      <c r="BV47" s="246">
        <f t="shared" si="0"/>
        <v>207</v>
      </c>
      <c r="BW47" s="246">
        <f t="shared" ref="BW47:DI47" si="1">SUM(BW5:BW43)</f>
        <v>344</v>
      </c>
      <c r="BX47" s="246">
        <f t="shared" si="1"/>
        <v>374</v>
      </c>
      <c r="BY47" s="246">
        <f t="shared" si="1"/>
        <v>486</v>
      </c>
      <c r="BZ47" s="246">
        <f t="shared" si="1"/>
        <v>947</v>
      </c>
      <c r="CA47" s="246">
        <f t="shared" si="1"/>
        <v>2027</v>
      </c>
      <c r="CB47" s="246">
        <f t="shared" si="1"/>
        <v>431</v>
      </c>
      <c r="CC47" s="246">
        <f t="shared" si="1"/>
        <v>685</v>
      </c>
      <c r="CD47" s="246">
        <f t="shared" si="1"/>
        <v>1299</v>
      </c>
      <c r="CE47" s="246">
        <f t="shared" si="1"/>
        <v>1309</v>
      </c>
      <c r="CF47" s="246">
        <f t="shared" si="1"/>
        <v>714</v>
      </c>
      <c r="CG47" s="246">
        <f t="shared" si="1"/>
        <v>575</v>
      </c>
      <c r="CH47" s="246">
        <f t="shared" si="1"/>
        <v>1395</v>
      </c>
      <c r="CI47" s="246">
        <f t="shared" si="1"/>
        <v>896</v>
      </c>
      <c r="CJ47" s="246">
        <f t="shared" si="1"/>
        <v>2002</v>
      </c>
      <c r="CK47" s="246">
        <f t="shared" si="1"/>
        <v>1275</v>
      </c>
      <c r="CL47" s="246">
        <f t="shared" si="1"/>
        <v>1969</v>
      </c>
      <c r="CM47" s="246">
        <f t="shared" si="1"/>
        <v>1176</v>
      </c>
      <c r="CN47" s="246">
        <f t="shared" si="1"/>
        <v>835</v>
      </c>
      <c r="CO47" s="246">
        <f t="shared" si="1"/>
        <v>594</v>
      </c>
      <c r="CP47" s="246">
        <f t="shared" si="1"/>
        <v>722</v>
      </c>
      <c r="CQ47" s="246">
        <f t="shared" si="1"/>
        <v>586</v>
      </c>
      <c r="CR47" s="246">
        <f t="shared" si="1"/>
        <v>1427</v>
      </c>
      <c r="CS47" s="246">
        <f t="shared" si="1"/>
        <v>1426</v>
      </c>
      <c r="CT47" s="246">
        <f t="shared" si="1"/>
        <v>1078</v>
      </c>
      <c r="CU47" s="246">
        <f t="shared" si="1"/>
        <v>964</v>
      </c>
      <c r="CV47" s="246">
        <f t="shared" si="1"/>
        <v>921</v>
      </c>
      <c r="CW47" s="246">
        <f t="shared" si="1"/>
        <v>732</v>
      </c>
      <c r="CX47" s="246">
        <f t="shared" si="1"/>
        <v>465</v>
      </c>
      <c r="CY47" s="246">
        <f t="shared" si="1"/>
        <v>502</v>
      </c>
      <c r="CZ47" s="246">
        <f t="shared" si="1"/>
        <v>352</v>
      </c>
      <c r="DA47" s="246">
        <f t="shared" si="1"/>
        <v>532</v>
      </c>
      <c r="DB47" s="246">
        <f t="shared" si="1"/>
        <v>46</v>
      </c>
      <c r="DC47" s="246">
        <f t="shared" si="1"/>
        <v>78</v>
      </c>
      <c r="DD47" s="246">
        <f t="shared" si="1"/>
        <v>61</v>
      </c>
      <c r="DE47" s="246">
        <f t="shared" si="1"/>
        <v>78</v>
      </c>
      <c r="DF47" s="246">
        <f t="shared" si="1"/>
        <v>14</v>
      </c>
      <c r="DG47" s="246">
        <f t="shared" si="1"/>
        <v>15</v>
      </c>
      <c r="DH47" s="246">
        <f t="shared" si="1"/>
        <v>38</v>
      </c>
      <c r="DI47" s="246">
        <f t="shared" si="1"/>
        <v>108</v>
      </c>
    </row>
    <row r="48" spans="1:113" ht="15.75" customHeight="1">
      <c r="J48" s="279">
        <f>SUM(J47:K47)</f>
        <v>0</v>
      </c>
      <c r="K48" s="279"/>
      <c r="L48" s="279">
        <f>SUM(L47:M47)</f>
        <v>107</v>
      </c>
      <c r="M48" s="279"/>
      <c r="N48" s="279">
        <f t="shared" ref="N48" si="2">SUM(N47:O47)</f>
        <v>0</v>
      </c>
      <c r="O48" s="279"/>
      <c r="P48" s="279">
        <f>SUM(P47:Q47)</f>
        <v>16</v>
      </c>
      <c r="Q48" s="279"/>
      <c r="R48" s="279">
        <f>SUM(R47:S47)</f>
        <v>6</v>
      </c>
      <c r="S48" s="279"/>
      <c r="T48" s="279">
        <f>SUM(T47:U47)</f>
        <v>2</v>
      </c>
      <c r="U48" s="279"/>
      <c r="V48" s="279">
        <f t="shared" ref="V48" si="3">SUM(V47:W47)</f>
        <v>0</v>
      </c>
      <c r="W48" s="279"/>
      <c r="X48" s="279">
        <f t="shared" ref="X48" si="4">SUM(X47:Y47)</f>
        <v>1</v>
      </c>
      <c r="Y48" s="279"/>
      <c r="Z48" s="279">
        <f t="shared" ref="Z48" si="5">SUM(Z47:AA47)</f>
        <v>0</v>
      </c>
      <c r="AA48" s="279"/>
      <c r="AB48" s="279">
        <f t="shared" ref="AB48" si="6">SUM(AB47:AC47)</f>
        <v>0</v>
      </c>
      <c r="AC48" s="279"/>
      <c r="AD48" s="279">
        <f t="shared" ref="AD48" si="7">SUM(AD47:AE47)</f>
        <v>0</v>
      </c>
      <c r="AE48" s="279"/>
      <c r="AF48" s="279">
        <f t="shared" ref="AF48" si="8">SUM(AF47:AG47)</f>
        <v>0</v>
      </c>
      <c r="AG48" s="279"/>
      <c r="AH48" s="279">
        <f t="shared" ref="AH48" si="9">SUM(AH47:AI47)</f>
        <v>1</v>
      </c>
      <c r="AI48" s="279"/>
      <c r="AJ48" s="279">
        <f t="shared" ref="AJ48" si="10">SUM(AJ47:AK47)</f>
        <v>0</v>
      </c>
      <c r="AK48" s="279"/>
      <c r="AL48" s="279">
        <f t="shared" ref="AL48" si="11">SUM(AL47:AM47)</f>
        <v>0</v>
      </c>
      <c r="AM48" s="279"/>
      <c r="AN48" s="279">
        <f t="shared" ref="AN48" si="12">SUM(AN47:AO47)</f>
        <v>4</v>
      </c>
      <c r="AO48" s="279"/>
      <c r="AP48" s="279">
        <f t="shared" ref="AP48" si="13">SUM(AP47:AQ47)</f>
        <v>20</v>
      </c>
      <c r="AQ48" s="279"/>
      <c r="AR48" s="279">
        <f t="shared" ref="AR48:DB48" si="14">SUM(AR47:AS47)</f>
        <v>27</v>
      </c>
      <c r="AS48" s="279"/>
      <c r="AT48" s="279">
        <f t="shared" si="14"/>
        <v>4</v>
      </c>
      <c r="AU48" s="279"/>
      <c r="AV48" s="279">
        <f t="shared" si="14"/>
        <v>11</v>
      </c>
      <c r="AW48" s="279"/>
      <c r="AX48" s="279">
        <f t="shared" si="14"/>
        <v>5</v>
      </c>
      <c r="AY48" s="279"/>
      <c r="AZ48" s="279">
        <f t="shared" si="14"/>
        <v>28</v>
      </c>
      <c r="BA48" s="279"/>
      <c r="BB48" s="279">
        <f t="shared" si="14"/>
        <v>1</v>
      </c>
      <c r="BC48" s="279"/>
      <c r="BD48" s="279">
        <f t="shared" si="14"/>
        <v>1</v>
      </c>
      <c r="BE48" s="279"/>
      <c r="BF48" s="279">
        <f t="shared" si="14"/>
        <v>9</v>
      </c>
      <c r="BG48" s="279"/>
      <c r="BH48" s="279">
        <f t="shared" si="14"/>
        <v>22</v>
      </c>
      <c r="BI48" s="279"/>
      <c r="BJ48" s="279">
        <f t="shared" si="14"/>
        <v>57</v>
      </c>
      <c r="BK48" s="279"/>
      <c r="BL48" s="279">
        <f t="shared" si="14"/>
        <v>142</v>
      </c>
      <c r="BM48" s="279"/>
      <c r="BN48" s="279">
        <f t="shared" si="14"/>
        <v>88</v>
      </c>
      <c r="BO48" s="279"/>
      <c r="BP48" s="279">
        <f t="shared" si="14"/>
        <v>161</v>
      </c>
      <c r="BQ48" s="279"/>
      <c r="BR48" s="279">
        <f t="shared" si="14"/>
        <v>360</v>
      </c>
      <c r="BS48" s="279"/>
      <c r="BT48" s="279">
        <f t="shared" si="14"/>
        <v>176</v>
      </c>
      <c r="BU48" s="279"/>
      <c r="BV48" s="279">
        <f t="shared" si="14"/>
        <v>551</v>
      </c>
      <c r="BW48" s="279"/>
      <c r="BX48" s="279">
        <f t="shared" si="14"/>
        <v>860</v>
      </c>
      <c r="BY48" s="279"/>
      <c r="BZ48" s="279">
        <f t="shared" si="14"/>
        <v>2974</v>
      </c>
      <c r="CA48" s="279"/>
      <c r="CB48" s="279">
        <f t="shared" si="14"/>
        <v>1116</v>
      </c>
      <c r="CC48" s="279"/>
      <c r="CD48" s="279">
        <f t="shared" si="14"/>
        <v>2608</v>
      </c>
      <c r="CE48" s="279"/>
      <c r="CF48" s="279">
        <f t="shared" si="14"/>
        <v>1289</v>
      </c>
      <c r="CG48" s="279"/>
      <c r="CH48" s="279">
        <f t="shared" si="14"/>
        <v>2291</v>
      </c>
      <c r="CI48" s="279"/>
      <c r="CJ48" s="279">
        <f t="shared" si="14"/>
        <v>3277</v>
      </c>
      <c r="CK48" s="279"/>
      <c r="CL48" s="279">
        <f t="shared" si="14"/>
        <v>3145</v>
      </c>
      <c r="CM48" s="279"/>
      <c r="CN48" s="279">
        <f t="shared" si="14"/>
        <v>1429</v>
      </c>
      <c r="CO48" s="279"/>
      <c r="CP48" s="279">
        <f t="shared" si="14"/>
        <v>1308</v>
      </c>
      <c r="CQ48" s="279"/>
      <c r="CR48" s="279">
        <f t="shared" si="14"/>
        <v>2853</v>
      </c>
      <c r="CS48" s="279"/>
      <c r="CT48" s="279">
        <f t="shared" si="14"/>
        <v>2042</v>
      </c>
      <c r="CU48" s="279"/>
      <c r="CV48" s="279">
        <f t="shared" si="14"/>
        <v>1653</v>
      </c>
      <c r="CW48" s="279"/>
      <c r="CX48" s="279">
        <f t="shared" si="14"/>
        <v>967</v>
      </c>
      <c r="CY48" s="279"/>
      <c r="CZ48" s="279">
        <f t="shared" si="14"/>
        <v>884</v>
      </c>
      <c r="DA48" s="279"/>
      <c r="DB48" s="279">
        <f t="shared" si="14"/>
        <v>124</v>
      </c>
      <c r="DC48" s="279"/>
      <c r="DD48" s="279">
        <f t="shared" ref="DD48:DH48" si="15">SUM(DD47:DE47)</f>
        <v>139</v>
      </c>
      <c r="DE48" s="279"/>
      <c r="DF48" s="279">
        <f t="shared" si="15"/>
        <v>29</v>
      </c>
      <c r="DG48" s="279"/>
      <c r="DH48" s="279">
        <f t="shared" si="15"/>
        <v>146</v>
      </c>
      <c r="DI48" s="279"/>
    </row>
    <row r="50" spans="10:113" ht="15.75" customHeight="1">
      <c r="J50" s="168" t="s">
        <v>667</v>
      </c>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c r="BY50" s="167"/>
    </row>
    <row r="51" spans="10:113" ht="15.75" customHeight="1">
      <c r="J51" s="167">
        <f>COUNT(J5:J43)</f>
        <v>0</v>
      </c>
      <c r="K51" s="246">
        <f t="shared" ref="K51:BV51" si="16">COUNT(K5:K43)</f>
        <v>0</v>
      </c>
      <c r="L51" s="246">
        <f t="shared" si="16"/>
        <v>5</v>
      </c>
      <c r="M51" s="246">
        <f>COUNT(M5:M43)</f>
        <v>5</v>
      </c>
      <c r="N51" s="246">
        <f t="shared" si="16"/>
        <v>0</v>
      </c>
      <c r="O51" s="246">
        <f t="shared" si="16"/>
        <v>0</v>
      </c>
      <c r="P51" s="246">
        <f t="shared" si="16"/>
        <v>5</v>
      </c>
      <c r="Q51" s="246">
        <f t="shared" si="16"/>
        <v>5</v>
      </c>
      <c r="R51" s="246">
        <f t="shared" si="16"/>
        <v>8</v>
      </c>
      <c r="S51" s="246">
        <f t="shared" si="16"/>
        <v>8</v>
      </c>
      <c r="T51" s="246">
        <f t="shared" si="16"/>
        <v>13</v>
      </c>
      <c r="U51" s="246">
        <f t="shared" si="16"/>
        <v>13</v>
      </c>
      <c r="V51" s="246">
        <f t="shared" si="16"/>
        <v>0</v>
      </c>
      <c r="W51" s="246">
        <f t="shared" si="16"/>
        <v>0</v>
      </c>
      <c r="X51" s="246">
        <f t="shared" si="16"/>
        <v>13</v>
      </c>
      <c r="Y51" s="246">
        <f t="shared" si="16"/>
        <v>13</v>
      </c>
      <c r="Z51" s="246">
        <f t="shared" si="16"/>
        <v>17</v>
      </c>
      <c r="AA51" s="246">
        <f t="shared" si="16"/>
        <v>17</v>
      </c>
      <c r="AB51" s="246">
        <f t="shared" si="16"/>
        <v>13</v>
      </c>
      <c r="AC51" s="246">
        <f t="shared" si="16"/>
        <v>13</v>
      </c>
      <c r="AD51" s="246">
        <f t="shared" si="16"/>
        <v>13</v>
      </c>
      <c r="AE51" s="246">
        <f t="shared" si="16"/>
        <v>13</v>
      </c>
      <c r="AF51" s="246">
        <f t="shared" si="16"/>
        <v>13</v>
      </c>
      <c r="AG51" s="246">
        <f t="shared" si="16"/>
        <v>13</v>
      </c>
      <c r="AH51" s="246">
        <f t="shared" si="16"/>
        <v>22</v>
      </c>
      <c r="AI51" s="246">
        <f t="shared" si="16"/>
        <v>22</v>
      </c>
      <c r="AJ51" s="246">
        <f t="shared" si="16"/>
        <v>11</v>
      </c>
      <c r="AK51" s="246">
        <f t="shared" si="16"/>
        <v>11</v>
      </c>
      <c r="AL51" s="246">
        <f t="shared" si="16"/>
        <v>11</v>
      </c>
      <c r="AM51" s="246">
        <f t="shared" si="16"/>
        <v>11</v>
      </c>
      <c r="AN51" s="246">
        <f t="shared" si="16"/>
        <v>12</v>
      </c>
      <c r="AO51" s="246">
        <f t="shared" si="16"/>
        <v>12</v>
      </c>
      <c r="AP51" s="246">
        <f t="shared" si="16"/>
        <v>12</v>
      </c>
      <c r="AQ51" s="246">
        <f t="shared" si="16"/>
        <v>12</v>
      </c>
      <c r="AR51" s="246">
        <f t="shared" si="16"/>
        <v>23</v>
      </c>
      <c r="AS51" s="246">
        <f t="shared" si="16"/>
        <v>23</v>
      </c>
      <c r="AT51" s="246">
        <f t="shared" si="16"/>
        <v>12</v>
      </c>
      <c r="AU51" s="246">
        <f t="shared" si="16"/>
        <v>12</v>
      </c>
      <c r="AV51" s="246">
        <f t="shared" si="16"/>
        <v>11</v>
      </c>
      <c r="AW51" s="246">
        <f t="shared" si="16"/>
        <v>11</v>
      </c>
      <c r="AX51" s="246">
        <f t="shared" si="16"/>
        <v>12</v>
      </c>
      <c r="AY51" s="246">
        <f t="shared" si="16"/>
        <v>12</v>
      </c>
      <c r="AZ51" s="246">
        <f t="shared" si="16"/>
        <v>29</v>
      </c>
      <c r="BA51" s="246">
        <f t="shared" si="16"/>
        <v>29</v>
      </c>
      <c r="BB51" s="246">
        <f t="shared" si="16"/>
        <v>25</v>
      </c>
      <c r="BC51" s="246">
        <f t="shared" si="16"/>
        <v>25</v>
      </c>
      <c r="BD51" s="246">
        <f t="shared" si="16"/>
        <v>25</v>
      </c>
      <c r="BE51" s="246">
        <f t="shared" si="16"/>
        <v>25</v>
      </c>
      <c r="BF51" s="246">
        <f t="shared" si="16"/>
        <v>25</v>
      </c>
      <c r="BG51" s="246">
        <f t="shared" si="16"/>
        <v>25</v>
      </c>
      <c r="BH51" s="246">
        <f t="shared" si="16"/>
        <v>29</v>
      </c>
      <c r="BI51" s="246">
        <f t="shared" si="16"/>
        <v>29</v>
      </c>
      <c r="BJ51" s="246">
        <f t="shared" si="16"/>
        <v>25</v>
      </c>
      <c r="BK51" s="246">
        <f t="shared" si="16"/>
        <v>25</v>
      </c>
      <c r="BL51" s="246">
        <f t="shared" si="16"/>
        <v>23</v>
      </c>
      <c r="BM51" s="246">
        <f t="shared" si="16"/>
        <v>23</v>
      </c>
      <c r="BN51" s="246">
        <f t="shared" si="16"/>
        <v>19</v>
      </c>
      <c r="BO51" s="246">
        <f t="shared" si="16"/>
        <v>19</v>
      </c>
      <c r="BP51" s="246">
        <f t="shared" si="16"/>
        <v>19</v>
      </c>
      <c r="BQ51" s="246">
        <f t="shared" si="16"/>
        <v>19</v>
      </c>
      <c r="BR51" s="246">
        <f t="shared" si="16"/>
        <v>23</v>
      </c>
      <c r="BS51" s="246">
        <f t="shared" si="16"/>
        <v>23</v>
      </c>
      <c r="BT51" s="246">
        <f t="shared" si="16"/>
        <v>19</v>
      </c>
      <c r="BU51" s="246">
        <f t="shared" si="16"/>
        <v>19</v>
      </c>
      <c r="BV51" s="246">
        <f t="shared" si="16"/>
        <v>23</v>
      </c>
      <c r="BW51" s="246">
        <f t="shared" ref="BW51:DI51" si="17">COUNT(BW5:BW43)</f>
        <v>23</v>
      </c>
      <c r="BX51" s="246">
        <f t="shared" si="17"/>
        <v>18</v>
      </c>
      <c r="BY51" s="246">
        <f t="shared" si="17"/>
        <v>18</v>
      </c>
      <c r="BZ51" s="246">
        <f t="shared" si="17"/>
        <v>22</v>
      </c>
      <c r="CA51" s="246">
        <f t="shared" si="17"/>
        <v>22</v>
      </c>
      <c r="CB51" s="246">
        <f t="shared" si="17"/>
        <v>18</v>
      </c>
      <c r="CC51" s="246">
        <f t="shared" si="17"/>
        <v>18</v>
      </c>
      <c r="CD51" s="246">
        <f t="shared" si="17"/>
        <v>5</v>
      </c>
      <c r="CE51" s="246">
        <f t="shared" si="17"/>
        <v>5</v>
      </c>
      <c r="CF51" s="246">
        <f t="shared" si="17"/>
        <v>5</v>
      </c>
      <c r="CG51" s="246">
        <f t="shared" si="17"/>
        <v>5</v>
      </c>
      <c r="CH51" s="246">
        <f t="shared" si="17"/>
        <v>5</v>
      </c>
      <c r="CI51" s="246">
        <f t="shared" si="17"/>
        <v>5</v>
      </c>
      <c r="CJ51" s="246">
        <f t="shared" si="17"/>
        <v>5</v>
      </c>
      <c r="CK51" s="246">
        <f t="shared" si="17"/>
        <v>5</v>
      </c>
      <c r="CL51" s="246">
        <f t="shared" si="17"/>
        <v>5</v>
      </c>
      <c r="CM51" s="246">
        <f t="shared" si="17"/>
        <v>5</v>
      </c>
      <c r="CN51" s="246">
        <f t="shared" si="17"/>
        <v>5</v>
      </c>
      <c r="CO51" s="246">
        <f t="shared" si="17"/>
        <v>5</v>
      </c>
      <c r="CP51" s="246">
        <f t="shared" si="17"/>
        <v>5</v>
      </c>
      <c r="CQ51" s="246">
        <f t="shared" si="17"/>
        <v>5</v>
      </c>
      <c r="CR51" s="246">
        <f t="shared" si="17"/>
        <v>5</v>
      </c>
      <c r="CS51" s="246">
        <f t="shared" si="17"/>
        <v>5</v>
      </c>
      <c r="CT51" s="246">
        <f t="shared" si="17"/>
        <v>5</v>
      </c>
      <c r="CU51" s="246">
        <f t="shared" si="17"/>
        <v>5</v>
      </c>
      <c r="CV51" s="246">
        <f t="shared" si="17"/>
        <v>5</v>
      </c>
      <c r="CW51" s="246">
        <f t="shared" si="17"/>
        <v>5</v>
      </c>
      <c r="CX51" s="246">
        <f t="shared" si="17"/>
        <v>5</v>
      </c>
      <c r="CY51" s="246">
        <f t="shared" si="17"/>
        <v>5</v>
      </c>
      <c r="CZ51" s="246">
        <f t="shared" si="17"/>
        <v>3</v>
      </c>
      <c r="DA51" s="246">
        <f t="shared" si="17"/>
        <v>3</v>
      </c>
      <c r="DB51" s="246">
        <f t="shared" si="17"/>
        <v>3</v>
      </c>
      <c r="DC51" s="246">
        <f t="shared" si="17"/>
        <v>3</v>
      </c>
      <c r="DD51" s="246">
        <f t="shared" si="17"/>
        <v>3</v>
      </c>
      <c r="DE51" s="246">
        <f t="shared" si="17"/>
        <v>3</v>
      </c>
      <c r="DF51" s="246">
        <f t="shared" si="17"/>
        <v>3</v>
      </c>
      <c r="DG51" s="246">
        <f t="shared" si="17"/>
        <v>3</v>
      </c>
      <c r="DH51" s="246">
        <f t="shared" si="17"/>
        <v>3</v>
      </c>
      <c r="DI51" s="246">
        <f t="shared" si="17"/>
        <v>3</v>
      </c>
    </row>
    <row r="52" spans="10:113" ht="15.75" customHeight="1">
      <c r="J52" s="279">
        <f>MAX(J51:K51)</f>
        <v>0</v>
      </c>
      <c r="K52" s="279"/>
      <c r="L52" s="279">
        <f>MAX(L51:M51)</f>
        <v>5</v>
      </c>
      <c r="M52" s="279"/>
      <c r="N52" s="279">
        <f>MAX(N51:O51)</f>
        <v>0</v>
      </c>
      <c r="O52" s="279"/>
      <c r="P52" s="279">
        <f>MAX(P51:Q51)</f>
        <v>5</v>
      </c>
      <c r="Q52" s="279"/>
      <c r="R52" s="279">
        <f t="shared" ref="R52" si="18">MAX(R51:S51)</f>
        <v>8</v>
      </c>
      <c r="S52" s="279"/>
      <c r="T52" s="279">
        <f t="shared" ref="T52" si="19">MAX(T51:U51)</f>
        <v>13</v>
      </c>
      <c r="U52" s="279"/>
      <c r="V52" s="279">
        <f t="shared" ref="V52" si="20">MAX(V51:W51)</f>
        <v>0</v>
      </c>
      <c r="W52" s="279"/>
      <c r="X52" s="279">
        <f t="shared" ref="X52" si="21">MAX(X51:Y51)</f>
        <v>13</v>
      </c>
      <c r="Y52" s="279"/>
      <c r="Z52" s="279">
        <f t="shared" ref="Z52" si="22">MAX(Z51:AA51)</f>
        <v>17</v>
      </c>
      <c r="AA52" s="279"/>
      <c r="AB52" s="279">
        <f t="shared" ref="AB52" si="23">MAX(AB51:AC51)</f>
        <v>13</v>
      </c>
      <c r="AC52" s="279"/>
      <c r="AD52" s="279">
        <f t="shared" ref="AD52" si="24">MAX(AD51:AE51)</f>
        <v>13</v>
      </c>
      <c r="AE52" s="279"/>
      <c r="AF52" s="279">
        <f t="shared" ref="AF52" si="25">MAX(AF51:AG51)</f>
        <v>13</v>
      </c>
      <c r="AG52" s="279"/>
      <c r="AH52" s="279">
        <f t="shared" ref="AH52" si="26">MAX(AH51:AI51)</f>
        <v>22</v>
      </c>
      <c r="AI52" s="279"/>
      <c r="AJ52" s="279">
        <f t="shared" ref="AJ52" si="27">MAX(AJ51:AK51)</f>
        <v>11</v>
      </c>
      <c r="AK52" s="279"/>
      <c r="AL52" s="279">
        <f t="shared" ref="AL52" si="28">MAX(AL51:AM51)</f>
        <v>11</v>
      </c>
      <c r="AM52" s="279"/>
      <c r="AN52" s="279">
        <f t="shared" ref="AN52" si="29">MAX(AN51:AO51)</f>
        <v>12</v>
      </c>
      <c r="AO52" s="279"/>
      <c r="AP52" s="279">
        <f t="shared" ref="AP52" si="30">MAX(AP51:AQ51)</f>
        <v>12</v>
      </c>
      <c r="AQ52" s="279"/>
      <c r="AR52" s="279">
        <f t="shared" ref="AR52" si="31">MAX(AR51:AS51)</f>
        <v>23</v>
      </c>
      <c r="AS52" s="279"/>
      <c r="AT52" s="279">
        <f t="shared" ref="AT52" si="32">MAX(AT51:AU51)</f>
        <v>12</v>
      </c>
      <c r="AU52" s="279"/>
      <c r="AV52" s="279">
        <f>MAX(AV51:AW51)</f>
        <v>11</v>
      </c>
      <c r="AW52" s="279"/>
      <c r="AX52" s="279">
        <f t="shared" ref="AX52" si="33">MAX(AX51:AY51)</f>
        <v>12</v>
      </c>
      <c r="AY52" s="279"/>
      <c r="AZ52" s="279">
        <f t="shared" ref="AZ52" si="34">MAX(AZ51:BA51)</f>
        <v>29</v>
      </c>
      <c r="BA52" s="279"/>
      <c r="BB52" s="279">
        <f t="shared" ref="BB52" si="35">MAX(BB51:BC51)</f>
        <v>25</v>
      </c>
      <c r="BC52" s="279"/>
      <c r="BD52" s="279">
        <f t="shared" ref="BD52" si="36">MAX(BD51:BE51)</f>
        <v>25</v>
      </c>
      <c r="BE52" s="279"/>
      <c r="BF52" s="279">
        <f t="shared" ref="BF52" si="37">MAX(BF51:BG51)</f>
        <v>25</v>
      </c>
      <c r="BG52" s="279"/>
      <c r="BH52" s="279">
        <f t="shared" ref="BH52" si="38">MAX(BH51:BI51)</f>
        <v>29</v>
      </c>
      <c r="BI52" s="279"/>
      <c r="BJ52" s="279">
        <f t="shared" ref="BJ52" si="39">MAX(BJ51:BK51)</f>
        <v>25</v>
      </c>
      <c r="BK52" s="279"/>
      <c r="BL52" s="279">
        <f t="shared" ref="BL52" si="40">MAX(BL51:BM51)</f>
        <v>23</v>
      </c>
      <c r="BM52" s="279"/>
      <c r="BN52" s="279">
        <f t="shared" ref="BN52" si="41">MAX(BN51:BO51)</f>
        <v>19</v>
      </c>
      <c r="BO52" s="279"/>
      <c r="BP52" s="279">
        <f t="shared" ref="BP52" si="42">MAX(BP51:BQ51)</f>
        <v>19</v>
      </c>
      <c r="BQ52" s="279"/>
      <c r="BR52" s="279">
        <f t="shared" ref="BR52" si="43">MAX(BR51:BS51)</f>
        <v>23</v>
      </c>
      <c r="BS52" s="279"/>
      <c r="BT52" s="279">
        <f t="shared" ref="BT52" si="44">MAX(BT51:BU51)</f>
        <v>19</v>
      </c>
      <c r="BU52" s="279"/>
      <c r="BV52" s="279">
        <f t="shared" ref="BV52" si="45">MAX(BV51:BW51)</f>
        <v>23</v>
      </c>
      <c r="BW52" s="279"/>
      <c r="BX52" s="279">
        <f t="shared" ref="BX52" si="46">MAX(BX51:BY51)</f>
        <v>18</v>
      </c>
      <c r="BY52" s="279"/>
      <c r="BZ52" s="279">
        <f t="shared" ref="BZ52" si="47">MAX(BZ51:CA51)</f>
        <v>22</v>
      </c>
      <c r="CA52" s="279"/>
      <c r="CB52" s="279">
        <f t="shared" ref="CB52" si="48">MAX(CB51:CC51)</f>
        <v>18</v>
      </c>
      <c r="CC52" s="279"/>
      <c r="CD52" s="279">
        <f t="shared" ref="CD52" si="49">MAX(CD51:CE51)</f>
        <v>5</v>
      </c>
      <c r="CE52" s="279"/>
      <c r="CF52" s="279">
        <f t="shared" ref="CF52" si="50">MAX(CF51:CG51)</f>
        <v>5</v>
      </c>
      <c r="CG52" s="279"/>
      <c r="CH52" s="279">
        <f t="shared" ref="CH52" si="51">MAX(CH51:CI51)</f>
        <v>5</v>
      </c>
      <c r="CI52" s="279"/>
      <c r="CJ52" s="279">
        <f t="shared" ref="CJ52" si="52">MAX(CJ51:CK51)</f>
        <v>5</v>
      </c>
      <c r="CK52" s="279"/>
      <c r="CL52" s="279">
        <f t="shared" ref="CL52" si="53">MAX(CL51:CM51)</f>
        <v>5</v>
      </c>
      <c r="CM52" s="279"/>
      <c r="CN52" s="279">
        <f t="shared" ref="CN52" si="54">MAX(CN51:CO51)</f>
        <v>5</v>
      </c>
      <c r="CO52" s="279"/>
      <c r="CP52" s="279">
        <f t="shared" ref="CP52" si="55">MAX(CP51:CQ51)</f>
        <v>5</v>
      </c>
      <c r="CQ52" s="279"/>
      <c r="CR52" s="279">
        <f t="shared" ref="CR52" si="56">MAX(CR51:CS51)</f>
        <v>5</v>
      </c>
      <c r="CS52" s="279"/>
      <c r="CT52" s="279">
        <f t="shared" ref="CT52" si="57">MAX(CT51:CU51)</f>
        <v>5</v>
      </c>
      <c r="CU52" s="279"/>
      <c r="CV52" s="279">
        <f t="shared" ref="CV52" si="58">MAX(CV51:CW51)</f>
        <v>5</v>
      </c>
      <c r="CW52" s="279"/>
      <c r="CX52" s="279">
        <f t="shared" ref="CX52" si="59">MAX(CX51:CY51)</f>
        <v>5</v>
      </c>
      <c r="CY52" s="279"/>
      <c r="CZ52" s="279">
        <f t="shared" ref="CZ52" si="60">MAX(CZ51:DA51)</f>
        <v>3</v>
      </c>
      <c r="DA52" s="279"/>
      <c r="DB52" s="279">
        <f t="shared" ref="DB52" si="61">MAX(DB51:DC51)</f>
        <v>3</v>
      </c>
      <c r="DC52" s="279"/>
      <c r="DD52" s="279">
        <f t="shared" ref="DD52" si="62">MAX(DD51:DE51)</f>
        <v>3</v>
      </c>
      <c r="DE52" s="279"/>
      <c r="DF52" s="279">
        <f t="shared" ref="DF52" si="63">MAX(DF51:DG51)</f>
        <v>3</v>
      </c>
      <c r="DG52" s="279"/>
      <c r="DH52" s="279">
        <f t="shared" ref="DH52" si="64">MAX(DH51:DI51)</f>
        <v>3</v>
      </c>
      <c r="DI52" s="279"/>
    </row>
    <row r="55" spans="10:113" ht="15.75" customHeight="1">
      <c r="J55" s="59" t="s">
        <v>674</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row>
    <row r="56" spans="10:113" ht="15.75" customHeight="1">
      <c r="J56" s="280" t="s">
        <v>675</v>
      </c>
      <c r="K56" s="280"/>
      <c r="L56" s="280"/>
      <c r="M56" s="280"/>
      <c r="N56" s="60">
        <v>1</v>
      </c>
      <c r="O56" s="60">
        <v>2</v>
      </c>
      <c r="P56" s="60">
        <v>3</v>
      </c>
      <c r="Q56" s="60">
        <v>4</v>
      </c>
      <c r="R56" s="60">
        <v>5</v>
      </c>
      <c r="S56" s="60">
        <v>6</v>
      </c>
      <c r="T56" s="60">
        <v>7</v>
      </c>
      <c r="U56" s="60">
        <v>8</v>
      </c>
      <c r="V56" s="60">
        <v>9</v>
      </c>
      <c r="W56" s="60">
        <v>10</v>
      </c>
      <c r="X56" s="60">
        <v>11</v>
      </c>
      <c r="Y56" s="60">
        <v>12</v>
      </c>
      <c r="Z56" s="60">
        <v>13</v>
      </c>
      <c r="AA56" s="60">
        <v>14</v>
      </c>
      <c r="AB56" s="60">
        <v>15</v>
      </c>
      <c r="AC56" s="60">
        <v>16</v>
      </c>
      <c r="AD56" s="60">
        <v>17</v>
      </c>
      <c r="AE56" s="60">
        <v>18</v>
      </c>
      <c r="AF56" s="60">
        <v>19</v>
      </c>
      <c r="AG56" s="60">
        <v>20</v>
      </c>
      <c r="AH56" s="60">
        <v>21</v>
      </c>
      <c r="AI56" s="60">
        <v>22</v>
      </c>
      <c r="AJ56" s="60">
        <v>23</v>
      </c>
      <c r="AK56" s="60">
        <v>24</v>
      </c>
      <c r="AL56" s="60">
        <v>25</v>
      </c>
      <c r="AM56" s="60">
        <v>26</v>
      </c>
      <c r="AN56" s="60">
        <v>27</v>
      </c>
      <c r="AO56" s="60">
        <v>28</v>
      </c>
      <c r="AP56" s="60">
        <v>29</v>
      </c>
      <c r="AQ56" s="60">
        <v>30</v>
      </c>
      <c r="AR56" s="60">
        <v>31</v>
      </c>
      <c r="AS56" s="60">
        <v>32</v>
      </c>
      <c r="AT56" s="60">
        <v>33</v>
      </c>
      <c r="AU56" s="60">
        <v>34</v>
      </c>
      <c r="AV56" s="60">
        <v>35</v>
      </c>
      <c r="AW56" s="60">
        <v>36</v>
      </c>
      <c r="AX56" s="60">
        <v>37</v>
      </c>
      <c r="AY56" s="60">
        <v>38</v>
      </c>
      <c r="AZ56" s="60">
        <v>39</v>
      </c>
      <c r="BA56" s="60">
        <v>40</v>
      </c>
      <c r="BB56" s="60">
        <v>41</v>
      </c>
      <c r="BC56" s="60">
        <v>42</v>
      </c>
      <c r="BD56" s="60">
        <v>43</v>
      </c>
      <c r="BE56" s="60">
        <v>44</v>
      </c>
      <c r="BF56" s="60">
        <v>45</v>
      </c>
      <c r="BG56" s="60">
        <v>46</v>
      </c>
      <c r="BH56" s="60">
        <v>47</v>
      </c>
      <c r="BI56" s="60">
        <v>48</v>
      </c>
      <c r="BJ56" s="60">
        <v>49</v>
      </c>
      <c r="BK56" s="60">
        <v>50</v>
      </c>
      <c r="BL56" s="60">
        <v>51</v>
      </c>
      <c r="BM56" s="60">
        <v>52</v>
      </c>
    </row>
    <row r="57" spans="10:113" ht="15.75" customHeight="1">
      <c r="J57" s="280" t="s">
        <v>676</v>
      </c>
      <c r="K57" s="280"/>
      <c r="L57" s="280"/>
      <c r="M57" s="280"/>
      <c r="N57" s="60">
        <f>J48</f>
        <v>0</v>
      </c>
      <c r="O57" s="60">
        <f>L48</f>
        <v>107</v>
      </c>
      <c r="P57" s="60">
        <f>N48</f>
        <v>0</v>
      </c>
      <c r="Q57" s="60">
        <f>P48</f>
        <v>16</v>
      </c>
      <c r="R57" s="60">
        <f>R48</f>
        <v>6</v>
      </c>
      <c r="S57" s="60">
        <f>T48</f>
        <v>2</v>
      </c>
      <c r="T57" s="60">
        <f>V48</f>
        <v>0</v>
      </c>
      <c r="U57" s="60">
        <f>X48</f>
        <v>1</v>
      </c>
      <c r="V57" s="60">
        <f>Z48</f>
        <v>0</v>
      </c>
      <c r="W57" s="60">
        <f>AB48</f>
        <v>0</v>
      </c>
      <c r="X57" s="60">
        <f>AD48</f>
        <v>0</v>
      </c>
      <c r="Y57" s="60">
        <f>AF48</f>
        <v>0</v>
      </c>
      <c r="Z57" s="60">
        <f>AH48</f>
        <v>1</v>
      </c>
      <c r="AA57" s="60">
        <f>AJ48</f>
        <v>0</v>
      </c>
      <c r="AB57" s="60">
        <f>AL48</f>
        <v>0</v>
      </c>
      <c r="AC57" s="60">
        <f>AN48</f>
        <v>4</v>
      </c>
      <c r="AD57" s="60">
        <f>AP48</f>
        <v>20</v>
      </c>
      <c r="AE57" s="60">
        <f>AR48</f>
        <v>27</v>
      </c>
      <c r="AF57" s="60">
        <f>AT48</f>
        <v>4</v>
      </c>
      <c r="AG57" s="60">
        <f>AV48</f>
        <v>11</v>
      </c>
      <c r="AH57" s="60">
        <f>AX48</f>
        <v>5</v>
      </c>
      <c r="AI57" s="60">
        <f>AZ48</f>
        <v>28</v>
      </c>
      <c r="AJ57" s="60">
        <f>BB48</f>
        <v>1</v>
      </c>
      <c r="AK57" s="60">
        <f>BD48</f>
        <v>1</v>
      </c>
      <c r="AL57" s="60">
        <f>BF48</f>
        <v>9</v>
      </c>
      <c r="AM57" s="60">
        <f>BH48</f>
        <v>22</v>
      </c>
      <c r="AN57" s="60">
        <f>BJ48</f>
        <v>57</v>
      </c>
      <c r="AO57" s="60">
        <f>BL48</f>
        <v>142</v>
      </c>
      <c r="AP57" s="60">
        <f>BN48</f>
        <v>88</v>
      </c>
      <c r="AQ57" s="60">
        <f>BP48</f>
        <v>161</v>
      </c>
      <c r="AR57" s="60">
        <f>BR48</f>
        <v>360</v>
      </c>
      <c r="AS57" s="60">
        <f>BT48</f>
        <v>176</v>
      </c>
      <c r="AT57" s="60">
        <f>BV48</f>
        <v>551</v>
      </c>
      <c r="AU57" s="60">
        <f>BX48</f>
        <v>860</v>
      </c>
      <c r="AV57" s="60">
        <f>BZ48</f>
        <v>2974</v>
      </c>
      <c r="AW57" s="60">
        <f>CB48</f>
        <v>1116</v>
      </c>
      <c r="AX57" s="60">
        <f>CD48</f>
        <v>2608</v>
      </c>
      <c r="AY57" s="60">
        <f>CF48</f>
        <v>1289</v>
      </c>
      <c r="AZ57" s="60">
        <f>CH48</f>
        <v>2291</v>
      </c>
      <c r="BA57" s="60">
        <f>CJ48</f>
        <v>3277</v>
      </c>
      <c r="BB57" s="60">
        <f>CL48</f>
        <v>3145</v>
      </c>
      <c r="BC57" s="60">
        <f>CN48</f>
        <v>1429</v>
      </c>
      <c r="BD57" s="60">
        <f>CP48</f>
        <v>1308</v>
      </c>
      <c r="BE57" s="60">
        <f>CR48</f>
        <v>2853</v>
      </c>
      <c r="BF57" s="60">
        <f>CT48</f>
        <v>2042</v>
      </c>
      <c r="BG57" s="60">
        <f>CV48</f>
        <v>1653</v>
      </c>
      <c r="BH57" s="60">
        <f>CX48</f>
        <v>967</v>
      </c>
      <c r="BI57" s="60">
        <f>CZ48</f>
        <v>884</v>
      </c>
      <c r="BJ57" s="60">
        <f>DB48</f>
        <v>124</v>
      </c>
      <c r="BK57" s="60">
        <f>DD48</f>
        <v>139</v>
      </c>
      <c r="BL57" s="60">
        <f>DF48</f>
        <v>29</v>
      </c>
      <c r="BM57" s="60">
        <f>DH48</f>
        <v>146</v>
      </c>
    </row>
    <row r="58" spans="10:113" ht="15.75" customHeight="1">
      <c r="J58" s="280" t="s">
        <v>1110</v>
      </c>
      <c r="K58" s="280"/>
      <c r="L58" s="280"/>
      <c r="M58" s="280"/>
      <c r="N58" s="60">
        <f>J52</f>
        <v>0</v>
      </c>
      <c r="O58" s="60">
        <f>L52</f>
        <v>5</v>
      </c>
      <c r="P58" s="60">
        <f>N52</f>
        <v>0</v>
      </c>
      <c r="Q58" s="60">
        <f>P52</f>
        <v>5</v>
      </c>
      <c r="R58" s="60">
        <f>R52</f>
        <v>8</v>
      </c>
      <c r="S58" s="60">
        <f>T52</f>
        <v>13</v>
      </c>
      <c r="T58" s="60">
        <f>V52</f>
        <v>0</v>
      </c>
      <c r="U58" s="60">
        <f>X52</f>
        <v>13</v>
      </c>
      <c r="V58" s="60">
        <f>Z52</f>
        <v>17</v>
      </c>
      <c r="W58" s="60">
        <f>AB52</f>
        <v>13</v>
      </c>
      <c r="X58" s="60">
        <f>AD52</f>
        <v>13</v>
      </c>
      <c r="Y58" s="60">
        <f>AF52</f>
        <v>13</v>
      </c>
      <c r="Z58" s="60">
        <f>AH52</f>
        <v>22</v>
      </c>
      <c r="AA58" s="60">
        <f>AJ52</f>
        <v>11</v>
      </c>
      <c r="AB58" s="60">
        <f>AL52</f>
        <v>11</v>
      </c>
      <c r="AC58" s="60">
        <f>AN52</f>
        <v>12</v>
      </c>
      <c r="AD58" s="60">
        <f>AP52</f>
        <v>12</v>
      </c>
      <c r="AE58" s="60">
        <f>AR52</f>
        <v>23</v>
      </c>
      <c r="AF58" s="60">
        <f>AT52</f>
        <v>12</v>
      </c>
      <c r="AG58" s="60">
        <f>AV52</f>
        <v>11</v>
      </c>
      <c r="AH58" s="60">
        <f>AX52</f>
        <v>12</v>
      </c>
      <c r="AI58" s="60">
        <f>AZ52</f>
        <v>29</v>
      </c>
      <c r="AJ58" s="60">
        <f>BB52</f>
        <v>25</v>
      </c>
      <c r="AK58" s="60">
        <f>BD52</f>
        <v>25</v>
      </c>
      <c r="AL58" s="60">
        <f>BF52</f>
        <v>25</v>
      </c>
      <c r="AM58" s="60">
        <f>BH52</f>
        <v>29</v>
      </c>
      <c r="AN58" s="60">
        <f>BJ52</f>
        <v>25</v>
      </c>
      <c r="AO58" s="60">
        <f>BL52</f>
        <v>23</v>
      </c>
      <c r="AP58" s="60">
        <f>BN52</f>
        <v>19</v>
      </c>
      <c r="AQ58" s="60">
        <f>BP52</f>
        <v>19</v>
      </c>
      <c r="AR58" s="60">
        <f>BR52</f>
        <v>23</v>
      </c>
      <c r="AS58" s="60">
        <f>BT52</f>
        <v>19</v>
      </c>
      <c r="AT58" s="60">
        <f>BV52</f>
        <v>23</v>
      </c>
      <c r="AU58" s="60">
        <f>BX52</f>
        <v>18</v>
      </c>
      <c r="AV58" s="60">
        <f>BZ52</f>
        <v>22</v>
      </c>
      <c r="AW58" s="60">
        <f>CB52</f>
        <v>18</v>
      </c>
      <c r="AX58" s="60">
        <f>CD52</f>
        <v>5</v>
      </c>
      <c r="AY58" s="60">
        <f>CF52</f>
        <v>5</v>
      </c>
      <c r="AZ58" s="60">
        <f>CH52</f>
        <v>5</v>
      </c>
      <c r="BA58" s="60">
        <f>CJ52</f>
        <v>5</v>
      </c>
      <c r="BB58" s="60">
        <f>CL52</f>
        <v>5</v>
      </c>
      <c r="BC58" s="60">
        <f>CN52</f>
        <v>5</v>
      </c>
      <c r="BD58" s="60">
        <f>CP52</f>
        <v>5</v>
      </c>
      <c r="BE58" s="60">
        <f>CR52</f>
        <v>5</v>
      </c>
      <c r="BF58" s="60">
        <f>CT52</f>
        <v>5</v>
      </c>
      <c r="BG58" s="60">
        <f>CV52</f>
        <v>5</v>
      </c>
      <c r="BH58" s="60">
        <f>CX52</f>
        <v>5</v>
      </c>
      <c r="BI58" s="60">
        <f>CZ52</f>
        <v>3</v>
      </c>
      <c r="BJ58" s="60">
        <f>DB52</f>
        <v>3</v>
      </c>
      <c r="BK58" s="60">
        <f>DD52</f>
        <v>3</v>
      </c>
      <c r="BL58" s="60">
        <f>DF52</f>
        <v>3</v>
      </c>
      <c r="BM58" s="60">
        <f>DH52</f>
        <v>3</v>
      </c>
    </row>
  </sheetData>
  <mergeCells count="162">
    <mergeCell ref="E21:F21"/>
    <mergeCell ref="CV48:CW48"/>
    <mergeCell ref="CX48:CY48"/>
    <mergeCell ref="CZ48:DA48"/>
    <mergeCell ref="DB48:DC48"/>
    <mergeCell ref="DD48:DE48"/>
    <mergeCell ref="DF48:DG48"/>
    <mergeCell ref="DH48:DI48"/>
    <mergeCell ref="CD48:CE48"/>
    <mergeCell ref="CF48:CG48"/>
    <mergeCell ref="CH48:CI48"/>
    <mergeCell ref="CJ48:CK48"/>
    <mergeCell ref="CL48:CM48"/>
    <mergeCell ref="CN48:CO48"/>
    <mergeCell ref="CP48:CQ48"/>
    <mergeCell ref="CR48:CS48"/>
    <mergeCell ref="CT48:CU48"/>
    <mergeCell ref="BL48:BM48"/>
    <mergeCell ref="BN48:BO48"/>
    <mergeCell ref="BP48:BQ48"/>
    <mergeCell ref="BR48:BS48"/>
    <mergeCell ref="BT48:BU48"/>
    <mergeCell ref="BV48:BW48"/>
    <mergeCell ref="BX48:BY48"/>
    <mergeCell ref="BZ48:CA48"/>
    <mergeCell ref="CB48:CC48"/>
    <mergeCell ref="AT48:AU48"/>
    <mergeCell ref="AV48:AW48"/>
    <mergeCell ref="AX48:AY48"/>
    <mergeCell ref="AZ48:BA48"/>
    <mergeCell ref="BB48:BC48"/>
    <mergeCell ref="BD48:BE48"/>
    <mergeCell ref="BF48:BG48"/>
    <mergeCell ref="BH48:BI48"/>
    <mergeCell ref="BJ48:BK48"/>
    <mergeCell ref="J56:M56"/>
    <mergeCell ref="J57:M57"/>
    <mergeCell ref="J58:M58"/>
    <mergeCell ref="BL3:BM3"/>
    <mergeCell ref="BJ3:BK3"/>
    <mergeCell ref="DF3:DG3"/>
    <mergeCell ref="DD3:DE3"/>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BN3:BO3"/>
    <mergeCell ref="BP3:BQ3"/>
    <mergeCell ref="J1:L1"/>
    <mergeCell ref="J2:L2"/>
    <mergeCell ref="J3:K3"/>
    <mergeCell ref="BH3:BI3"/>
    <mergeCell ref="T3:U3"/>
    <mergeCell ref="AX3:AY3"/>
    <mergeCell ref="BB3:BC3"/>
    <mergeCell ref="AZ3:BA3"/>
    <mergeCell ref="BD3:BE3"/>
    <mergeCell ref="BF3:BG3"/>
    <mergeCell ref="AJ3:AK3"/>
    <mergeCell ref="AL3:AM3"/>
    <mergeCell ref="AT3:AU3"/>
    <mergeCell ref="AV3:AW3"/>
    <mergeCell ref="X3:Y3"/>
    <mergeCell ref="AR3:AS3"/>
    <mergeCell ref="Z3:AA3"/>
    <mergeCell ref="AD3:AE3"/>
    <mergeCell ref="AB3:AC3"/>
    <mergeCell ref="AH3:AI3"/>
    <mergeCell ref="AP3:AQ3"/>
    <mergeCell ref="AF3:AG3"/>
    <mergeCell ref="J48:K48"/>
    <mergeCell ref="L48:M48"/>
    <mergeCell ref="N48:O48"/>
    <mergeCell ref="P48:Q48"/>
    <mergeCell ref="R48:S48"/>
    <mergeCell ref="V3:W3"/>
    <mergeCell ref="AN3:AO3"/>
    <mergeCell ref="P3:Q3"/>
    <mergeCell ref="R3:S3"/>
    <mergeCell ref="L3:M3"/>
    <mergeCell ref="N3:O3"/>
    <mergeCell ref="AN48:AO48"/>
    <mergeCell ref="AP48:AQ48"/>
    <mergeCell ref="AR48:AS48"/>
    <mergeCell ref="AD48:AE48"/>
    <mergeCell ref="AF48:AG48"/>
    <mergeCell ref="AH48:AI48"/>
    <mergeCell ref="AJ48:AK48"/>
    <mergeCell ref="AL48:AM48"/>
    <mergeCell ref="T48:U48"/>
    <mergeCell ref="V48:W48"/>
    <mergeCell ref="X48:Y48"/>
    <mergeCell ref="Z48:AA48"/>
    <mergeCell ref="AB48:AC48"/>
    <mergeCell ref="T52:U52"/>
    <mergeCell ref="V52:W52"/>
    <mergeCell ref="X52:Y52"/>
    <mergeCell ref="Z52:AA52"/>
    <mergeCell ref="AB52:AC52"/>
    <mergeCell ref="J52:K52"/>
    <mergeCell ref="L52:M52"/>
    <mergeCell ref="N52:O52"/>
    <mergeCell ref="P52:Q52"/>
    <mergeCell ref="R52:S52"/>
    <mergeCell ref="AN52:AO52"/>
    <mergeCell ref="AP52:AQ52"/>
    <mergeCell ref="AR52:AS52"/>
    <mergeCell ref="AT52:AU52"/>
    <mergeCell ref="AV52:AW52"/>
    <mergeCell ref="AD52:AE52"/>
    <mergeCell ref="AF52:AG52"/>
    <mergeCell ref="AH52:AI52"/>
    <mergeCell ref="AJ52:AK52"/>
    <mergeCell ref="AL52:AM52"/>
    <mergeCell ref="BH52:BI52"/>
    <mergeCell ref="BJ52:BK52"/>
    <mergeCell ref="BL52:BM52"/>
    <mergeCell ref="BN52:BO52"/>
    <mergeCell ref="BP52:BQ52"/>
    <mergeCell ref="AX52:AY52"/>
    <mergeCell ref="AZ52:BA52"/>
    <mergeCell ref="BB52:BC52"/>
    <mergeCell ref="BD52:BE52"/>
    <mergeCell ref="BF52:BG52"/>
    <mergeCell ref="CB52:CC52"/>
    <mergeCell ref="CD52:CE52"/>
    <mergeCell ref="CF52:CG52"/>
    <mergeCell ref="CH52:CI52"/>
    <mergeCell ref="CJ52:CK52"/>
    <mergeCell ref="BR52:BS52"/>
    <mergeCell ref="BT52:BU52"/>
    <mergeCell ref="BV52:BW52"/>
    <mergeCell ref="BX52:BY52"/>
    <mergeCell ref="BZ52:CA52"/>
    <mergeCell ref="DF52:DG52"/>
    <mergeCell ref="DH52:DI52"/>
    <mergeCell ref="CV52:CW52"/>
    <mergeCell ref="CX52:CY52"/>
    <mergeCell ref="CZ52:DA52"/>
    <mergeCell ref="DB52:DC52"/>
    <mergeCell ref="DD52:DE52"/>
    <mergeCell ref="CL52:CM52"/>
    <mergeCell ref="CN52:CO52"/>
    <mergeCell ref="CP52:CQ52"/>
    <mergeCell ref="CR52:CS52"/>
    <mergeCell ref="CT52:CU52"/>
  </mergeCells>
  <conditionalFormatting sqref="J50">
    <cfRule type="cellIs" dxfId="15"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0"/>
  <sheetViews>
    <sheetView workbookViewId="0">
      <pane xSplit="9" ySplit="4" topLeftCell="AC5" activePane="bottomRight" state="frozen"/>
      <selection pane="topRight" activeCell="J1" sqref="J1"/>
      <selection pane="bottomLeft" activeCell="A5" sqref="A5"/>
      <selection pane="bottomRight" activeCell="AQ26" sqref="AQ26"/>
    </sheetView>
  </sheetViews>
  <sheetFormatPr baseColWidth="10" defaultColWidth="14.42578125" defaultRowHeight="15.75" customHeight="1"/>
  <cols>
    <col min="1" max="8" width="12.140625" style="129" customWidth="1"/>
    <col min="9" max="9" width="4.7109375" style="129" customWidth="1"/>
    <col min="10" max="113" width="3.42578125" style="129" customWidth="1"/>
    <col min="114" max="16384" width="14.42578125" style="129"/>
  </cols>
  <sheetData>
    <row r="1" spans="1:113">
      <c r="A1" s="133" t="s">
        <v>0</v>
      </c>
      <c r="B1" s="133" t="s">
        <v>1</v>
      </c>
      <c r="C1" s="133" t="s">
        <v>2</v>
      </c>
      <c r="D1" s="133" t="s">
        <v>4</v>
      </c>
      <c r="E1" s="133"/>
      <c r="F1" s="133" t="s">
        <v>5</v>
      </c>
      <c r="G1" s="133" t="s">
        <v>6</v>
      </c>
      <c r="H1" s="133" t="s">
        <v>7</v>
      </c>
      <c r="I1" s="133"/>
      <c r="J1" s="284" t="s">
        <v>8</v>
      </c>
      <c r="K1" s="285"/>
      <c r="L1" s="285"/>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row>
    <row r="2" spans="1:113">
      <c r="A2" s="133" t="s">
        <v>9</v>
      </c>
      <c r="B2" s="133" t="s">
        <v>10</v>
      </c>
      <c r="C2" s="133" t="s">
        <v>11</v>
      </c>
      <c r="D2" s="133" t="s">
        <v>13</v>
      </c>
      <c r="E2" s="133" t="s">
        <v>14</v>
      </c>
      <c r="F2" s="133" t="s">
        <v>15</v>
      </c>
      <c r="G2" s="133" t="s">
        <v>16</v>
      </c>
      <c r="H2" s="133" t="s">
        <v>17</v>
      </c>
      <c r="I2" s="133"/>
      <c r="J2" s="284" t="s">
        <v>18</v>
      </c>
      <c r="K2" s="285"/>
      <c r="L2" s="285"/>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row>
    <row r="3" spans="1:113">
      <c r="A3" s="119"/>
      <c r="B3" s="119"/>
      <c r="C3" s="119"/>
      <c r="D3" s="119"/>
      <c r="E3" s="119"/>
      <c r="F3" s="119"/>
      <c r="G3" s="119"/>
      <c r="H3" s="119"/>
      <c r="I3" s="119"/>
      <c r="J3" s="282">
        <v>1</v>
      </c>
      <c r="K3" s="283"/>
      <c r="L3" s="282">
        <v>2</v>
      </c>
      <c r="M3" s="283"/>
      <c r="N3" s="282">
        <v>3</v>
      </c>
      <c r="O3" s="283"/>
      <c r="P3" s="282">
        <v>4</v>
      </c>
      <c r="Q3" s="283"/>
      <c r="R3" s="282">
        <v>5</v>
      </c>
      <c r="S3" s="283"/>
      <c r="T3" s="282">
        <v>6</v>
      </c>
      <c r="U3" s="283"/>
      <c r="V3" s="282">
        <v>7</v>
      </c>
      <c r="W3" s="283"/>
      <c r="X3" s="282">
        <v>8</v>
      </c>
      <c r="Y3" s="283"/>
      <c r="Z3" s="282">
        <v>9</v>
      </c>
      <c r="AA3" s="283"/>
      <c r="AB3" s="282">
        <v>10</v>
      </c>
      <c r="AC3" s="283"/>
      <c r="AD3" s="282">
        <v>11</v>
      </c>
      <c r="AE3" s="283"/>
      <c r="AF3" s="282">
        <v>12</v>
      </c>
      <c r="AG3" s="283"/>
      <c r="AH3" s="282">
        <v>13</v>
      </c>
      <c r="AI3" s="283"/>
      <c r="AJ3" s="282">
        <v>14</v>
      </c>
      <c r="AK3" s="283"/>
      <c r="AL3" s="282">
        <v>15</v>
      </c>
      <c r="AM3" s="283"/>
      <c r="AN3" s="282">
        <v>16</v>
      </c>
      <c r="AO3" s="283"/>
      <c r="AP3" s="282">
        <v>17</v>
      </c>
      <c r="AQ3" s="283"/>
      <c r="AR3" s="282">
        <v>18</v>
      </c>
      <c r="AS3" s="283"/>
      <c r="AT3" s="282">
        <v>19</v>
      </c>
      <c r="AU3" s="283"/>
      <c r="AV3" s="282">
        <v>20</v>
      </c>
      <c r="AW3" s="283"/>
      <c r="AX3" s="282">
        <v>21</v>
      </c>
      <c r="AY3" s="283"/>
      <c r="AZ3" s="282">
        <v>22</v>
      </c>
      <c r="BA3" s="283"/>
      <c r="BB3" s="282">
        <v>23</v>
      </c>
      <c r="BC3" s="283"/>
      <c r="BD3" s="282">
        <v>24</v>
      </c>
      <c r="BE3" s="283"/>
      <c r="BF3" s="282">
        <v>25</v>
      </c>
      <c r="BG3" s="283"/>
      <c r="BH3" s="282">
        <v>26</v>
      </c>
      <c r="BI3" s="283"/>
      <c r="BJ3" s="282">
        <v>27</v>
      </c>
      <c r="BK3" s="283"/>
      <c r="BL3" s="282">
        <v>28</v>
      </c>
      <c r="BM3" s="283"/>
      <c r="BN3" s="282">
        <v>29</v>
      </c>
      <c r="BO3" s="283"/>
      <c r="BP3" s="282">
        <v>30</v>
      </c>
      <c r="BQ3" s="283"/>
      <c r="BR3" s="282">
        <v>31</v>
      </c>
      <c r="BS3" s="283"/>
      <c r="BT3" s="282">
        <v>32</v>
      </c>
      <c r="BU3" s="283"/>
      <c r="BV3" s="282">
        <v>33</v>
      </c>
      <c r="BW3" s="283"/>
      <c r="BX3" s="282">
        <v>34</v>
      </c>
      <c r="BY3" s="283"/>
      <c r="BZ3" s="282">
        <v>35</v>
      </c>
      <c r="CA3" s="283"/>
      <c r="CB3" s="282">
        <v>36</v>
      </c>
      <c r="CC3" s="283"/>
      <c r="CD3" s="282">
        <v>37</v>
      </c>
      <c r="CE3" s="283"/>
      <c r="CF3" s="282">
        <v>38</v>
      </c>
      <c r="CG3" s="283"/>
      <c r="CH3" s="282">
        <v>39</v>
      </c>
      <c r="CI3" s="283"/>
      <c r="CJ3" s="282">
        <v>40</v>
      </c>
      <c r="CK3" s="283"/>
      <c r="CL3" s="282">
        <v>41</v>
      </c>
      <c r="CM3" s="283"/>
      <c r="CN3" s="282">
        <v>42</v>
      </c>
      <c r="CO3" s="283"/>
      <c r="CP3" s="282">
        <v>43</v>
      </c>
      <c r="CQ3" s="283"/>
      <c r="CR3" s="282">
        <v>44</v>
      </c>
      <c r="CS3" s="283"/>
      <c r="CT3" s="282">
        <v>45</v>
      </c>
      <c r="CU3" s="283"/>
      <c r="CV3" s="282">
        <v>46</v>
      </c>
      <c r="CW3" s="283"/>
      <c r="CX3" s="282">
        <v>47</v>
      </c>
      <c r="CY3" s="283"/>
      <c r="CZ3" s="282">
        <v>48</v>
      </c>
      <c r="DA3" s="283"/>
      <c r="DB3" s="282">
        <v>49</v>
      </c>
      <c r="DC3" s="283"/>
      <c r="DD3" s="282">
        <v>50</v>
      </c>
      <c r="DE3" s="283"/>
      <c r="DF3" s="282">
        <v>51</v>
      </c>
      <c r="DG3" s="283"/>
      <c r="DH3" s="282">
        <v>52</v>
      </c>
      <c r="DI3" s="283"/>
    </row>
    <row r="4" spans="1:113">
      <c r="A4" s="134"/>
      <c r="B4" s="134"/>
      <c r="C4" s="134"/>
      <c r="D4" s="134"/>
      <c r="E4" s="134"/>
      <c r="F4" s="134"/>
      <c r="G4" s="134"/>
      <c r="H4" s="134"/>
      <c r="I4" s="119"/>
      <c r="J4" s="122" t="s">
        <v>19</v>
      </c>
      <c r="K4" s="122" t="s">
        <v>20</v>
      </c>
      <c r="L4" s="122" t="s">
        <v>19</v>
      </c>
      <c r="M4" s="122" t="s">
        <v>20</v>
      </c>
      <c r="N4" s="122" t="s">
        <v>19</v>
      </c>
      <c r="O4" s="122" t="s">
        <v>20</v>
      </c>
      <c r="P4" s="122" t="s">
        <v>19</v>
      </c>
      <c r="Q4" s="122" t="s">
        <v>20</v>
      </c>
      <c r="R4" s="122" t="s">
        <v>19</v>
      </c>
      <c r="S4" s="122" t="s">
        <v>20</v>
      </c>
      <c r="T4" s="122" t="s">
        <v>19</v>
      </c>
      <c r="U4" s="122" t="s">
        <v>20</v>
      </c>
      <c r="V4" s="122" t="s">
        <v>19</v>
      </c>
      <c r="W4" s="122" t="s">
        <v>20</v>
      </c>
      <c r="X4" s="122" t="s">
        <v>19</v>
      </c>
      <c r="Y4" s="122" t="s">
        <v>20</v>
      </c>
      <c r="Z4" s="122" t="s">
        <v>19</v>
      </c>
      <c r="AA4" s="122" t="s">
        <v>20</v>
      </c>
      <c r="AB4" s="122" t="s">
        <v>19</v>
      </c>
      <c r="AC4" s="122" t="s">
        <v>20</v>
      </c>
      <c r="AD4" s="122" t="s">
        <v>19</v>
      </c>
      <c r="AE4" s="122" t="s">
        <v>20</v>
      </c>
      <c r="AF4" s="122" t="s">
        <v>19</v>
      </c>
      <c r="AG4" s="122" t="s">
        <v>20</v>
      </c>
      <c r="AH4" s="122" t="s">
        <v>19</v>
      </c>
      <c r="AI4" s="122" t="s">
        <v>20</v>
      </c>
      <c r="AJ4" s="122" t="s">
        <v>19</v>
      </c>
      <c r="AK4" s="122" t="s">
        <v>20</v>
      </c>
      <c r="AL4" s="122" t="s">
        <v>19</v>
      </c>
      <c r="AM4" s="122" t="s">
        <v>20</v>
      </c>
      <c r="AN4" s="122" t="s">
        <v>19</v>
      </c>
      <c r="AO4" s="122" t="s">
        <v>20</v>
      </c>
      <c r="AP4" s="122" t="s">
        <v>19</v>
      </c>
      <c r="AQ4" s="122" t="s">
        <v>20</v>
      </c>
      <c r="AR4" s="122" t="s">
        <v>19</v>
      </c>
      <c r="AS4" s="122" t="s">
        <v>20</v>
      </c>
      <c r="AT4" s="122" t="s">
        <v>19</v>
      </c>
      <c r="AU4" s="122" t="s">
        <v>20</v>
      </c>
      <c r="AV4" s="122" t="s">
        <v>19</v>
      </c>
      <c r="AW4" s="122" t="s">
        <v>20</v>
      </c>
      <c r="AX4" s="122" t="s">
        <v>19</v>
      </c>
      <c r="AY4" s="122" t="s">
        <v>20</v>
      </c>
      <c r="AZ4" s="122" t="s">
        <v>19</v>
      </c>
      <c r="BA4" s="122" t="s">
        <v>20</v>
      </c>
      <c r="BB4" s="122" t="s">
        <v>19</v>
      </c>
      <c r="BC4" s="122" t="s">
        <v>20</v>
      </c>
      <c r="BD4" s="122" t="s">
        <v>19</v>
      </c>
      <c r="BE4" s="122" t="s">
        <v>20</v>
      </c>
      <c r="BF4" s="122" t="s">
        <v>19</v>
      </c>
      <c r="BG4" s="122" t="s">
        <v>20</v>
      </c>
      <c r="BH4" s="122" t="s">
        <v>19</v>
      </c>
      <c r="BI4" s="122" t="s">
        <v>20</v>
      </c>
      <c r="BJ4" s="122" t="s">
        <v>19</v>
      </c>
      <c r="BK4" s="122" t="s">
        <v>20</v>
      </c>
      <c r="BL4" s="122" t="s">
        <v>19</v>
      </c>
      <c r="BM4" s="122" t="s">
        <v>20</v>
      </c>
      <c r="BN4" s="122" t="s">
        <v>19</v>
      </c>
      <c r="BO4" s="122" t="s">
        <v>20</v>
      </c>
      <c r="BP4" s="122" t="s">
        <v>19</v>
      </c>
      <c r="BQ4" s="122" t="s">
        <v>20</v>
      </c>
      <c r="BR4" s="122" t="s">
        <v>19</v>
      </c>
      <c r="BS4" s="122" t="s">
        <v>20</v>
      </c>
      <c r="BT4" s="122" t="s">
        <v>19</v>
      </c>
      <c r="BU4" s="122" t="s">
        <v>20</v>
      </c>
      <c r="BV4" s="122" t="s">
        <v>19</v>
      </c>
      <c r="BW4" s="122" t="s">
        <v>20</v>
      </c>
      <c r="BX4" s="122" t="s">
        <v>19</v>
      </c>
      <c r="BY4" s="122" t="s">
        <v>20</v>
      </c>
      <c r="BZ4" s="122" t="s">
        <v>19</v>
      </c>
      <c r="CA4" s="122" t="s">
        <v>20</v>
      </c>
      <c r="CB4" s="122" t="s">
        <v>19</v>
      </c>
      <c r="CC4" s="122" t="s">
        <v>20</v>
      </c>
      <c r="CD4" s="122" t="s">
        <v>19</v>
      </c>
      <c r="CE4" s="122" t="s">
        <v>20</v>
      </c>
      <c r="CF4" s="122" t="s">
        <v>19</v>
      </c>
      <c r="CG4" s="122" t="s">
        <v>20</v>
      </c>
      <c r="CH4" s="122" t="s">
        <v>19</v>
      </c>
      <c r="CI4" s="122" t="s">
        <v>20</v>
      </c>
      <c r="CJ4" s="122" t="s">
        <v>19</v>
      </c>
      <c r="CK4" s="122" t="s">
        <v>20</v>
      </c>
      <c r="CL4" s="122" t="s">
        <v>19</v>
      </c>
      <c r="CM4" s="122" t="s">
        <v>20</v>
      </c>
      <c r="CN4" s="122" t="s">
        <v>19</v>
      </c>
      <c r="CO4" s="122" t="s">
        <v>20</v>
      </c>
      <c r="CP4" s="122" t="s">
        <v>19</v>
      </c>
      <c r="CQ4" s="122" t="s">
        <v>20</v>
      </c>
      <c r="CR4" s="122" t="s">
        <v>19</v>
      </c>
      <c r="CS4" s="122" t="s">
        <v>20</v>
      </c>
      <c r="CT4" s="122" t="s">
        <v>19</v>
      </c>
      <c r="CU4" s="122" t="s">
        <v>20</v>
      </c>
      <c r="CV4" s="122" t="s">
        <v>19</v>
      </c>
      <c r="CW4" s="122" t="s">
        <v>20</v>
      </c>
      <c r="CX4" s="122" t="s">
        <v>19</v>
      </c>
      <c r="CY4" s="122" t="s">
        <v>20</v>
      </c>
      <c r="CZ4" s="122" t="s">
        <v>19</v>
      </c>
      <c r="DA4" s="122" t="s">
        <v>20</v>
      </c>
      <c r="DB4" s="122" t="s">
        <v>19</v>
      </c>
      <c r="DC4" s="122" t="s">
        <v>20</v>
      </c>
      <c r="DD4" s="122" t="s">
        <v>19</v>
      </c>
      <c r="DE4" s="122" t="s">
        <v>20</v>
      </c>
      <c r="DF4" s="122" t="s">
        <v>19</v>
      </c>
      <c r="DG4" s="122" t="s">
        <v>20</v>
      </c>
      <c r="DH4" s="122" t="s">
        <v>19</v>
      </c>
      <c r="DI4" s="122" t="s">
        <v>20</v>
      </c>
    </row>
    <row r="5" spans="1:113">
      <c r="A5" s="275" t="s">
        <v>652</v>
      </c>
      <c r="B5" s="275">
        <v>1</v>
      </c>
      <c r="C5" s="275" t="s">
        <v>326</v>
      </c>
      <c r="D5" s="275" t="s">
        <v>815</v>
      </c>
      <c r="E5" s="275"/>
      <c r="F5" s="275" t="s">
        <v>816</v>
      </c>
      <c r="G5" s="275" t="s">
        <v>85</v>
      </c>
      <c r="H5" s="275" t="s">
        <v>817</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v>0</v>
      </c>
      <c r="AY5" s="135">
        <v>0</v>
      </c>
      <c r="AZ5" s="135">
        <v>0</v>
      </c>
      <c r="BA5" s="135">
        <v>0</v>
      </c>
      <c r="BB5" s="135"/>
      <c r="BC5" s="135"/>
      <c r="BD5" s="135">
        <v>0</v>
      </c>
      <c r="BE5" s="135">
        <v>0</v>
      </c>
      <c r="BF5" s="135"/>
      <c r="BG5" s="135"/>
      <c r="BH5" s="135"/>
      <c r="BI5" s="135"/>
      <c r="BJ5" s="135">
        <v>0</v>
      </c>
      <c r="BK5" s="135">
        <v>0</v>
      </c>
      <c r="BL5" s="135"/>
      <c r="BM5" s="135"/>
      <c r="BN5" s="135"/>
      <c r="BO5" s="135"/>
      <c r="BP5" s="135">
        <v>0</v>
      </c>
      <c r="BQ5" s="135">
        <v>0</v>
      </c>
      <c r="BR5" s="135"/>
      <c r="BS5" s="135"/>
      <c r="BT5" s="135">
        <v>0</v>
      </c>
      <c r="BU5" s="135">
        <v>0</v>
      </c>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row>
    <row r="6" spans="1:113">
      <c r="A6" s="275" t="s">
        <v>652</v>
      </c>
      <c r="B6" s="275">
        <v>2</v>
      </c>
      <c r="C6" s="275" t="s">
        <v>326</v>
      </c>
      <c r="D6" s="275" t="s">
        <v>815</v>
      </c>
      <c r="E6" s="275"/>
      <c r="F6" s="275" t="s">
        <v>818</v>
      </c>
      <c r="G6" s="275" t="s">
        <v>173</v>
      </c>
      <c r="H6" s="275" t="s">
        <v>819</v>
      </c>
      <c r="I6" s="119"/>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v>0</v>
      </c>
      <c r="AY6" s="275">
        <v>0</v>
      </c>
      <c r="AZ6" s="275">
        <v>0</v>
      </c>
      <c r="BA6" s="275">
        <v>0</v>
      </c>
      <c r="BB6" s="275"/>
      <c r="BC6" s="275"/>
      <c r="BD6" s="275">
        <v>0</v>
      </c>
      <c r="BE6" s="275">
        <v>0</v>
      </c>
      <c r="BF6" s="275"/>
      <c r="BG6" s="275"/>
      <c r="BH6" s="275"/>
      <c r="BI6" s="275"/>
      <c r="BJ6" s="275">
        <v>0</v>
      </c>
      <c r="BK6" s="275">
        <v>0</v>
      </c>
      <c r="BL6" s="275"/>
      <c r="BM6" s="275"/>
      <c r="BN6" s="275"/>
      <c r="BO6" s="275"/>
      <c r="BP6" s="275">
        <v>0</v>
      </c>
      <c r="BQ6" s="275">
        <v>0</v>
      </c>
      <c r="BR6" s="275"/>
      <c r="BS6" s="275"/>
      <c r="BT6" s="275">
        <v>0</v>
      </c>
      <c r="BU6" s="275">
        <v>0</v>
      </c>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row>
    <row r="7" spans="1:113">
      <c r="A7" s="275" t="s">
        <v>652</v>
      </c>
      <c r="B7" s="275">
        <v>3</v>
      </c>
      <c r="C7" s="275" t="s">
        <v>326</v>
      </c>
      <c r="D7" s="275" t="s">
        <v>820</v>
      </c>
      <c r="E7" s="275"/>
      <c r="F7" s="275" t="s">
        <v>821</v>
      </c>
      <c r="G7" s="275" t="s">
        <v>271</v>
      </c>
      <c r="H7" s="275" t="s">
        <v>819</v>
      </c>
      <c r="I7" s="119"/>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v>0</v>
      </c>
      <c r="AW7" s="275">
        <v>0</v>
      </c>
      <c r="AX7" s="275"/>
      <c r="AY7" s="275"/>
      <c r="AZ7" s="275">
        <v>0</v>
      </c>
      <c r="BA7" s="275">
        <v>0</v>
      </c>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row>
    <row r="8" spans="1:113">
      <c r="A8" s="275" t="s">
        <v>652</v>
      </c>
      <c r="B8" s="275">
        <v>4</v>
      </c>
      <c r="C8" s="275" t="s">
        <v>326</v>
      </c>
      <c r="D8" s="275" t="s">
        <v>820</v>
      </c>
      <c r="E8" s="275"/>
      <c r="F8" s="275" t="s">
        <v>822</v>
      </c>
      <c r="G8" s="275" t="s">
        <v>85</v>
      </c>
      <c r="H8" s="275" t="s">
        <v>819</v>
      </c>
      <c r="I8" s="119"/>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v>0</v>
      </c>
      <c r="AW8" s="275">
        <v>0</v>
      </c>
      <c r="AX8" s="275"/>
      <c r="AY8" s="275"/>
      <c r="AZ8" s="275">
        <v>0</v>
      </c>
      <c r="BA8" s="275">
        <v>0</v>
      </c>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row>
    <row r="9" spans="1:113">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row>
    <row r="10" spans="1:113">
      <c r="A10" s="119"/>
      <c r="B10" s="119"/>
      <c r="C10" s="119"/>
      <c r="D10" s="119"/>
      <c r="E10" s="119"/>
      <c r="F10" s="119"/>
      <c r="G10" s="119"/>
      <c r="H10" s="119"/>
      <c r="I10" s="119"/>
      <c r="J10" s="130" t="s">
        <v>673</v>
      </c>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row>
    <row r="11" spans="1:113">
      <c r="A11" s="119"/>
      <c r="B11" s="119"/>
      <c r="C11" s="119"/>
      <c r="D11" s="119"/>
      <c r="E11" s="119"/>
      <c r="F11" s="119"/>
      <c r="G11" s="119"/>
      <c r="H11" s="119"/>
      <c r="I11" s="119"/>
      <c r="J11" s="130">
        <f>SUM(J5:J8)</f>
        <v>0</v>
      </c>
      <c r="K11" s="130">
        <f t="shared" ref="K11:BV11" si="0">SUM(K5:K8)</f>
        <v>0</v>
      </c>
      <c r="L11" s="130">
        <f t="shared" si="0"/>
        <v>0</v>
      </c>
      <c r="M11" s="130">
        <f t="shared" si="0"/>
        <v>0</v>
      </c>
      <c r="N11" s="130">
        <f t="shared" si="0"/>
        <v>0</v>
      </c>
      <c r="O11" s="130">
        <f t="shared" si="0"/>
        <v>0</v>
      </c>
      <c r="P11" s="130">
        <f t="shared" si="0"/>
        <v>0</v>
      </c>
      <c r="Q11" s="130">
        <f t="shared" si="0"/>
        <v>0</v>
      </c>
      <c r="R11" s="130">
        <f t="shared" si="0"/>
        <v>0</v>
      </c>
      <c r="S11" s="130">
        <f t="shared" si="0"/>
        <v>0</v>
      </c>
      <c r="T11" s="130">
        <f>SUM(T5:T8)</f>
        <v>0</v>
      </c>
      <c r="U11" s="130">
        <f t="shared" si="0"/>
        <v>0</v>
      </c>
      <c r="V11" s="130">
        <f t="shared" si="0"/>
        <v>0</v>
      </c>
      <c r="W11" s="130">
        <f t="shared" si="0"/>
        <v>0</v>
      </c>
      <c r="X11" s="130">
        <f t="shared" si="0"/>
        <v>0</v>
      </c>
      <c r="Y11" s="130">
        <f t="shared" si="0"/>
        <v>0</v>
      </c>
      <c r="Z11" s="130">
        <f t="shared" si="0"/>
        <v>0</v>
      </c>
      <c r="AA11" s="130">
        <f t="shared" si="0"/>
        <v>0</v>
      </c>
      <c r="AB11" s="130">
        <f t="shared" si="0"/>
        <v>0</v>
      </c>
      <c r="AC11" s="130">
        <f t="shared" si="0"/>
        <v>0</v>
      </c>
      <c r="AD11" s="130">
        <f t="shared" si="0"/>
        <v>0</v>
      </c>
      <c r="AE11" s="130">
        <f t="shared" si="0"/>
        <v>0</v>
      </c>
      <c r="AF11" s="130">
        <f t="shared" si="0"/>
        <v>0</v>
      </c>
      <c r="AG11" s="130">
        <f t="shared" si="0"/>
        <v>0</v>
      </c>
      <c r="AH11" s="130">
        <f t="shared" si="0"/>
        <v>0</v>
      </c>
      <c r="AI11" s="130">
        <f t="shared" si="0"/>
        <v>0</v>
      </c>
      <c r="AJ11" s="130">
        <f t="shared" si="0"/>
        <v>0</v>
      </c>
      <c r="AK11" s="130">
        <f t="shared" si="0"/>
        <v>0</v>
      </c>
      <c r="AL11" s="130">
        <f t="shared" si="0"/>
        <v>0</v>
      </c>
      <c r="AM11" s="130">
        <f t="shared" si="0"/>
        <v>0</v>
      </c>
      <c r="AN11" s="130">
        <f t="shared" si="0"/>
        <v>0</v>
      </c>
      <c r="AO11" s="130">
        <f t="shared" si="0"/>
        <v>0</v>
      </c>
      <c r="AP11" s="130">
        <f t="shared" si="0"/>
        <v>0</v>
      </c>
      <c r="AQ11" s="130">
        <f t="shared" si="0"/>
        <v>0</v>
      </c>
      <c r="AR11" s="130">
        <f t="shared" si="0"/>
        <v>0</v>
      </c>
      <c r="AS11" s="130">
        <f t="shared" si="0"/>
        <v>0</v>
      </c>
      <c r="AT11" s="130">
        <f t="shared" si="0"/>
        <v>0</v>
      </c>
      <c r="AU11" s="130">
        <f t="shared" si="0"/>
        <v>0</v>
      </c>
      <c r="AV11" s="130">
        <f t="shared" si="0"/>
        <v>0</v>
      </c>
      <c r="AW11" s="130">
        <f t="shared" si="0"/>
        <v>0</v>
      </c>
      <c r="AX11" s="130">
        <f t="shared" si="0"/>
        <v>0</v>
      </c>
      <c r="AY11" s="130">
        <f t="shared" si="0"/>
        <v>0</v>
      </c>
      <c r="AZ11" s="130">
        <f t="shared" si="0"/>
        <v>0</v>
      </c>
      <c r="BA11" s="130">
        <f t="shared" si="0"/>
        <v>0</v>
      </c>
      <c r="BB11" s="130">
        <f t="shared" si="0"/>
        <v>0</v>
      </c>
      <c r="BC11" s="130">
        <f t="shared" si="0"/>
        <v>0</v>
      </c>
      <c r="BD11" s="130">
        <f t="shared" si="0"/>
        <v>0</v>
      </c>
      <c r="BE11" s="130">
        <f t="shared" si="0"/>
        <v>0</v>
      </c>
      <c r="BF11" s="130">
        <f t="shared" si="0"/>
        <v>0</v>
      </c>
      <c r="BG11" s="130">
        <f t="shared" si="0"/>
        <v>0</v>
      </c>
      <c r="BH11" s="130">
        <f t="shared" si="0"/>
        <v>0</v>
      </c>
      <c r="BI11" s="130">
        <f t="shared" si="0"/>
        <v>0</v>
      </c>
      <c r="BJ11" s="130">
        <f t="shared" si="0"/>
        <v>0</v>
      </c>
      <c r="BK11" s="130">
        <f t="shared" si="0"/>
        <v>0</v>
      </c>
      <c r="BL11" s="130">
        <f t="shared" si="0"/>
        <v>0</v>
      </c>
      <c r="BM11" s="130">
        <f t="shared" si="0"/>
        <v>0</v>
      </c>
      <c r="BN11" s="130">
        <f t="shared" si="0"/>
        <v>0</v>
      </c>
      <c r="BO11" s="130">
        <f t="shared" si="0"/>
        <v>0</v>
      </c>
      <c r="BP11" s="130">
        <f t="shared" si="0"/>
        <v>0</v>
      </c>
      <c r="BQ11" s="130">
        <f t="shared" si="0"/>
        <v>0</v>
      </c>
      <c r="BR11" s="130">
        <f t="shared" si="0"/>
        <v>0</v>
      </c>
      <c r="BS11" s="130">
        <f t="shared" si="0"/>
        <v>0</v>
      </c>
      <c r="BT11" s="130">
        <f t="shared" si="0"/>
        <v>0</v>
      </c>
      <c r="BU11" s="130">
        <f t="shared" si="0"/>
        <v>0</v>
      </c>
      <c r="BV11" s="130">
        <f t="shared" si="0"/>
        <v>0</v>
      </c>
      <c r="BW11" s="130">
        <f t="shared" ref="BW11:DI11" si="1">SUM(BW5:BW8)</f>
        <v>0</v>
      </c>
      <c r="BX11" s="130">
        <f t="shared" si="1"/>
        <v>0</v>
      </c>
      <c r="BY11" s="130">
        <f t="shared" si="1"/>
        <v>0</v>
      </c>
      <c r="BZ11" s="130">
        <f t="shared" si="1"/>
        <v>0</v>
      </c>
      <c r="CA11" s="130">
        <f t="shared" si="1"/>
        <v>0</v>
      </c>
      <c r="CB11" s="130">
        <f t="shared" si="1"/>
        <v>0</v>
      </c>
      <c r="CC11" s="130">
        <f t="shared" si="1"/>
        <v>0</v>
      </c>
      <c r="CD11" s="130">
        <f t="shared" si="1"/>
        <v>0</v>
      </c>
      <c r="CE11" s="130">
        <f t="shared" si="1"/>
        <v>0</v>
      </c>
      <c r="CF11" s="130">
        <f t="shared" si="1"/>
        <v>0</v>
      </c>
      <c r="CG11" s="130">
        <f t="shared" si="1"/>
        <v>0</v>
      </c>
      <c r="CH11" s="130">
        <f t="shared" si="1"/>
        <v>0</v>
      </c>
      <c r="CI11" s="130">
        <f t="shared" si="1"/>
        <v>0</v>
      </c>
      <c r="CJ11" s="130">
        <f t="shared" si="1"/>
        <v>0</v>
      </c>
      <c r="CK11" s="130">
        <f t="shared" si="1"/>
        <v>0</v>
      </c>
      <c r="CL11" s="130">
        <f t="shared" si="1"/>
        <v>0</v>
      </c>
      <c r="CM11" s="130">
        <f t="shared" si="1"/>
        <v>0</v>
      </c>
      <c r="CN11" s="130">
        <f t="shared" si="1"/>
        <v>0</v>
      </c>
      <c r="CO11" s="130">
        <f t="shared" si="1"/>
        <v>0</v>
      </c>
      <c r="CP11" s="130">
        <f t="shared" si="1"/>
        <v>0</v>
      </c>
      <c r="CQ11" s="130">
        <f t="shared" si="1"/>
        <v>0</v>
      </c>
      <c r="CR11" s="130">
        <f t="shared" si="1"/>
        <v>0</v>
      </c>
      <c r="CS11" s="130">
        <f t="shared" si="1"/>
        <v>0</v>
      </c>
      <c r="CT11" s="130">
        <f t="shared" si="1"/>
        <v>0</v>
      </c>
      <c r="CU11" s="130">
        <f t="shared" si="1"/>
        <v>0</v>
      </c>
      <c r="CV11" s="130">
        <f t="shared" si="1"/>
        <v>0</v>
      </c>
      <c r="CW11" s="130">
        <f t="shared" si="1"/>
        <v>0</v>
      </c>
      <c r="CX11" s="130">
        <f t="shared" si="1"/>
        <v>0</v>
      </c>
      <c r="CY11" s="130">
        <f t="shared" si="1"/>
        <v>0</v>
      </c>
      <c r="CZ11" s="130">
        <f t="shared" si="1"/>
        <v>0</v>
      </c>
      <c r="DA11" s="130">
        <f t="shared" si="1"/>
        <v>0</v>
      </c>
      <c r="DB11" s="130">
        <f t="shared" si="1"/>
        <v>0</v>
      </c>
      <c r="DC11" s="130">
        <f t="shared" si="1"/>
        <v>0</v>
      </c>
      <c r="DD11" s="130">
        <f t="shared" si="1"/>
        <v>0</v>
      </c>
      <c r="DE11" s="130">
        <f t="shared" si="1"/>
        <v>0</v>
      </c>
      <c r="DF11" s="130">
        <f t="shared" si="1"/>
        <v>0</v>
      </c>
      <c r="DG11" s="130">
        <f t="shared" si="1"/>
        <v>0</v>
      </c>
      <c r="DH11" s="130">
        <f t="shared" si="1"/>
        <v>0</v>
      </c>
      <c r="DI11" s="130">
        <f t="shared" si="1"/>
        <v>0</v>
      </c>
    </row>
    <row r="12" spans="1:113">
      <c r="A12" s="119"/>
      <c r="B12" s="119"/>
      <c r="C12" s="119"/>
      <c r="D12" s="119"/>
      <c r="E12" s="119"/>
      <c r="F12" s="119"/>
      <c r="G12" s="119"/>
      <c r="H12" s="119"/>
      <c r="I12" s="119"/>
      <c r="J12" s="281">
        <f>SUM(J11:K11)</f>
        <v>0</v>
      </c>
      <c r="K12" s="281"/>
      <c r="L12" s="281">
        <f t="shared" ref="L12" si="2">SUM(L11:M11)</f>
        <v>0</v>
      </c>
      <c r="M12" s="281"/>
      <c r="N12" s="281">
        <f>SUM(N11:O11)</f>
        <v>0</v>
      </c>
      <c r="O12" s="281"/>
      <c r="P12" s="281">
        <f>SUM(P11:Q11)</f>
        <v>0</v>
      </c>
      <c r="Q12" s="281"/>
      <c r="R12" s="281">
        <f t="shared" ref="R12" si="3">SUM(R11:S11)</f>
        <v>0</v>
      </c>
      <c r="S12" s="281"/>
      <c r="T12" s="281">
        <f>SUM(T11:U11)</f>
        <v>0</v>
      </c>
      <c r="U12" s="281"/>
      <c r="V12" s="281">
        <f t="shared" ref="V12" si="4">SUM(V11:W11)</f>
        <v>0</v>
      </c>
      <c r="W12" s="281"/>
      <c r="X12" s="281">
        <f t="shared" ref="X12" si="5">SUM(X11:Y11)</f>
        <v>0</v>
      </c>
      <c r="Y12" s="281"/>
      <c r="Z12" s="281">
        <f>SUM(Z11:AA11)</f>
        <v>0</v>
      </c>
      <c r="AA12" s="281"/>
      <c r="AB12" s="281">
        <f t="shared" ref="AB12" si="6">SUM(AB11:AC11)</f>
        <v>0</v>
      </c>
      <c r="AC12" s="281"/>
      <c r="AD12" s="281">
        <f t="shared" ref="AD12" si="7">SUM(AD11:AE11)</f>
        <v>0</v>
      </c>
      <c r="AE12" s="281"/>
      <c r="AF12" s="281">
        <f>SUM(AF11:AG11)</f>
        <v>0</v>
      </c>
      <c r="AG12" s="281"/>
      <c r="AH12" s="281">
        <f>SUM(AH11:AI11)</f>
        <v>0</v>
      </c>
      <c r="AI12" s="281"/>
      <c r="AJ12" s="281">
        <f t="shared" ref="AJ12" si="8">SUM(AJ11:AK11)</f>
        <v>0</v>
      </c>
      <c r="AK12" s="281"/>
      <c r="AL12" s="281">
        <f t="shared" ref="AL12" si="9">SUM(AL11:AM11)</f>
        <v>0</v>
      </c>
      <c r="AM12" s="281"/>
      <c r="AN12" s="281">
        <f>SUM(AN11:AO11)</f>
        <v>0</v>
      </c>
      <c r="AO12" s="281"/>
      <c r="AP12" s="281">
        <f t="shared" ref="AP12" si="10">SUM(AP11:AQ11)</f>
        <v>0</v>
      </c>
      <c r="AQ12" s="281"/>
      <c r="AR12" s="281">
        <f t="shared" ref="AR12:DB12" si="11">SUM(AR11:AS11)</f>
        <v>0</v>
      </c>
      <c r="AS12" s="281"/>
      <c r="AT12" s="281">
        <f t="shared" si="11"/>
        <v>0</v>
      </c>
      <c r="AU12" s="281"/>
      <c r="AV12" s="281">
        <f t="shared" si="11"/>
        <v>0</v>
      </c>
      <c r="AW12" s="281"/>
      <c r="AX12" s="281">
        <f t="shared" si="11"/>
        <v>0</v>
      </c>
      <c r="AY12" s="281"/>
      <c r="AZ12" s="281">
        <f t="shared" si="11"/>
        <v>0</v>
      </c>
      <c r="BA12" s="281"/>
      <c r="BB12" s="281">
        <f t="shared" si="11"/>
        <v>0</v>
      </c>
      <c r="BC12" s="281"/>
      <c r="BD12" s="281">
        <f t="shared" si="11"/>
        <v>0</v>
      </c>
      <c r="BE12" s="281"/>
      <c r="BF12" s="281">
        <f t="shared" si="11"/>
        <v>0</v>
      </c>
      <c r="BG12" s="281"/>
      <c r="BH12" s="281">
        <f t="shared" si="11"/>
        <v>0</v>
      </c>
      <c r="BI12" s="281"/>
      <c r="BJ12" s="281">
        <f t="shared" si="11"/>
        <v>0</v>
      </c>
      <c r="BK12" s="281"/>
      <c r="BL12" s="281">
        <f t="shared" si="11"/>
        <v>0</v>
      </c>
      <c r="BM12" s="281"/>
      <c r="BN12" s="281">
        <f t="shared" si="11"/>
        <v>0</v>
      </c>
      <c r="BO12" s="281"/>
      <c r="BP12" s="281">
        <f t="shared" si="11"/>
        <v>0</v>
      </c>
      <c r="BQ12" s="281"/>
      <c r="BR12" s="281">
        <f t="shared" si="11"/>
        <v>0</v>
      </c>
      <c r="BS12" s="281"/>
      <c r="BT12" s="281">
        <f t="shared" si="11"/>
        <v>0</v>
      </c>
      <c r="BU12" s="281"/>
      <c r="BV12" s="281">
        <f t="shared" si="11"/>
        <v>0</v>
      </c>
      <c r="BW12" s="281"/>
      <c r="BX12" s="281">
        <f t="shared" si="11"/>
        <v>0</v>
      </c>
      <c r="BY12" s="281"/>
      <c r="BZ12" s="281">
        <f t="shared" si="11"/>
        <v>0</v>
      </c>
      <c r="CA12" s="281"/>
      <c r="CB12" s="281">
        <f t="shared" si="11"/>
        <v>0</v>
      </c>
      <c r="CC12" s="281"/>
      <c r="CD12" s="281">
        <f t="shared" si="11"/>
        <v>0</v>
      </c>
      <c r="CE12" s="281"/>
      <c r="CF12" s="281">
        <f t="shared" si="11"/>
        <v>0</v>
      </c>
      <c r="CG12" s="281"/>
      <c r="CH12" s="281">
        <f t="shared" si="11"/>
        <v>0</v>
      </c>
      <c r="CI12" s="281"/>
      <c r="CJ12" s="281">
        <f t="shared" si="11"/>
        <v>0</v>
      </c>
      <c r="CK12" s="281"/>
      <c r="CL12" s="281">
        <f t="shared" si="11"/>
        <v>0</v>
      </c>
      <c r="CM12" s="281"/>
      <c r="CN12" s="281">
        <f t="shared" si="11"/>
        <v>0</v>
      </c>
      <c r="CO12" s="281"/>
      <c r="CP12" s="281">
        <f t="shared" si="11"/>
        <v>0</v>
      </c>
      <c r="CQ12" s="281"/>
      <c r="CR12" s="281">
        <f t="shared" si="11"/>
        <v>0</v>
      </c>
      <c r="CS12" s="281"/>
      <c r="CT12" s="281">
        <f t="shared" si="11"/>
        <v>0</v>
      </c>
      <c r="CU12" s="281"/>
      <c r="CV12" s="281">
        <f t="shared" si="11"/>
        <v>0</v>
      </c>
      <c r="CW12" s="281"/>
      <c r="CX12" s="281">
        <f t="shared" si="11"/>
        <v>0</v>
      </c>
      <c r="CY12" s="281"/>
      <c r="CZ12" s="281">
        <f t="shared" si="11"/>
        <v>0</v>
      </c>
      <c r="DA12" s="281"/>
      <c r="DB12" s="281">
        <f t="shared" si="11"/>
        <v>0</v>
      </c>
      <c r="DC12" s="281"/>
      <c r="DD12" s="281">
        <f t="shared" ref="DD12:DF12" si="12">SUM(DD11:DE11)</f>
        <v>0</v>
      </c>
      <c r="DE12" s="281"/>
      <c r="DF12" s="281">
        <f t="shared" si="12"/>
        <v>0</v>
      </c>
      <c r="DG12" s="281"/>
      <c r="DH12" s="281">
        <f>SUM(DH11:DI11)</f>
        <v>0</v>
      </c>
      <c r="DI12" s="281"/>
    </row>
    <row r="13" spans="1:113">
      <c r="A13" s="119"/>
      <c r="B13" s="119"/>
      <c r="C13" s="119"/>
      <c r="D13" s="119"/>
      <c r="E13" s="119"/>
      <c r="F13" s="119"/>
      <c r="G13" s="119"/>
      <c r="H13" s="119"/>
      <c r="I13" s="119"/>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row>
    <row r="14" spans="1:113">
      <c r="A14" s="119"/>
      <c r="B14" s="119"/>
      <c r="C14" s="119"/>
      <c r="D14" s="119"/>
      <c r="E14" s="119"/>
      <c r="F14" s="119"/>
      <c r="G14" s="119"/>
      <c r="H14" s="119"/>
      <c r="I14" s="119"/>
      <c r="J14" s="130" t="s">
        <v>667</v>
      </c>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row>
    <row r="15" spans="1:113">
      <c r="A15" s="119"/>
      <c r="B15" s="119"/>
      <c r="C15" s="119"/>
      <c r="D15" s="119"/>
      <c r="E15" s="119"/>
      <c r="F15" s="119"/>
      <c r="G15" s="119"/>
      <c r="H15" s="119"/>
      <c r="I15" s="119"/>
      <c r="J15" s="130">
        <f>COUNT(J5:J8)</f>
        <v>0</v>
      </c>
      <c r="K15" s="130">
        <f t="shared" ref="K15:BV15" si="13">COUNT(K5:K8)</f>
        <v>0</v>
      </c>
      <c r="L15" s="130">
        <f t="shared" si="13"/>
        <v>0</v>
      </c>
      <c r="M15" s="130">
        <f t="shared" si="13"/>
        <v>0</v>
      </c>
      <c r="N15" s="130">
        <f t="shared" si="13"/>
        <v>0</v>
      </c>
      <c r="O15" s="130">
        <f t="shared" si="13"/>
        <v>0</v>
      </c>
      <c r="P15" s="130">
        <f t="shared" si="13"/>
        <v>0</v>
      </c>
      <c r="Q15" s="130">
        <f t="shared" si="13"/>
        <v>0</v>
      </c>
      <c r="R15" s="130">
        <f t="shared" si="13"/>
        <v>0</v>
      </c>
      <c r="S15" s="130">
        <f t="shared" si="13"/>
        <v>0</v>
      </c>
      <c r="T15" s="130">
        <f t="shared" si="13"/>
        <v>0</v>
      </c>
      <c r="U15" s="130">
        <f t="shared" si="13"/>
        <v>0</v>
      </c>
      <c r="V15" s="130">
        <f t="shared" si="13"/>
        <v>0</v>
      </c>
      <c r="W15" s="130">
        <f t="shared" si="13"/>
        <v>0</v>
      </c>
      <c r="X15" s="130">
        <f t="shared" si="13"/>
        <v>0</v>
      </c>
      <c r="Y15" s="130">
        <f t="shared" si="13"/>
        <v>0</v>
      </c>
      <c r="Z15" s="130">
        <f t="shared" si="13"/>
        <v>0</v>
      </c>
      <c r="AA15" s="130">
        <f t="shared" si="13"/>
        <v>0</v>
      </c>
      <c r="AB15" s="130">
        <f t="shared" si="13"/>
        <v>0</v>
      </c>
      <c r="AC15" s="130">
        <f t="shared" si="13"/>
        <v>0</v>
      </c>
      <c r="AD15" s="130">
        <f t="shared" si="13"/>
        <v>0</v>
      </c>
      <c r="AE15" s="130">
        <f t="shared" si="13"/>
        <v>0</v>
      </c>
      <c r="AF15" s="130">
        <f t="shared" si="13"/>
        <v>0</v>
      </c>
      <c r="AG15" s="130">
        <f t="shared" si="13"/>
        <v>0</v>
      </c>
      <c r="AH15" s="130">
        <f t="shared" si="13"/>
        <v>0</v>
      </c>
      <c r="AI15" s="130">
        <f t="shared" si="13"/>
        <v>0</v>
      </c>
      <c r="AJ15" s="130">
        <f t="shared" si="13"/>
        <v>0</v>
      </c>
      <c r="AK15" s="130">
        <f t="shared" si="13"/>
        <v>0</v>
      </c>
      <c r="AL15" s="130">
        <f t="shared" si="13"/>
        <v>0</v>
      </c>
      <c r="AM15" s="130">
        <f t="shared" si="13"/>
        <v>0</v>
      </c>
      <c r="AN15" s="130">
        <f t="shared" si="13"/>
        <v>0</v>
      </c>
      <c r="AO15" s="130">
        <f t="shared" si="13"/>
        <v>0</v>
      </c>
      <c r="AP15" s="130">
        <f t="shared" si="13"/>
        <v>0</v>
      </c>
      <c r="AQ15" s="130">
        <f t="shared" si="13"/>
        <v>0</v>
      </c>
      <c r="AR15" s="130">
        <f t="shared" si="13"/>
        <v>0</v>
      </c>
      <c r="AS15" s="130">
        <f t="shared" si="13"/>
        <v>0</v>
      </c>
      <c r="AT15" s="130">
        <f t="shared" si="13"/>
        <v>0</v>
      </c>
      <c r="AU15" s="130">
        <f t="shared" si="13"/>
        <v>0</v>
      </c>
      <c r="AV15" s="130">
        <f t="shared" si="13"/>
        <v>2</v>
      </c>
      <c r="AW15" s="130">
        <f t="shared" si="13"/>
        <v>2</v>
      </c>
      <c r="AX15" s="130">
        <f t="shared" si="13"/>
        <v>2</v>
      </c>
      <c r="AY15" s="130">
        <f t="shared" si="13"/>
        <v>2</v>
      </c>
      <c r="AZ15" s="130">
        <f t="shared" si="13"/>
        <v>4</v>
      </c>
      <c r="BA15" s="130">
        <f t="shared" si="13"/>
        <v>4</v>
      </c>
      <c r="BB15" s="130">
        <f t="shared" si="13"/>
        <v>0</v>
      </c>
      <c r="BC15" s="130">
        <f t="shared" si="13"/>
        <v>0</v>
      </c>
      <c r="BD15" s="130">
        <f t="shared" si="13"/>
        <v>2</v>
      </c>
      <c r="BE15" s="130">
        <f t="shared" si="13"/>
        <v>2</v>
      </c>
      <c r="BF15" s="130">
        <f t="shared" si="13"/>
        <v>0</v>
      </c>
      <c r="BG15" s="130">
        <f t="shared" si="13"/>
        <v>0</v>
      </c>
      <c r="BH15" s="130">
        <f t="shared" si="13"/>
        <v>0</v>
      </c>
      <c r="BI15" s="130">
        <f t="shared" si="13"/>
        <v>0</v>
      </c>
      <c r="BJ15" s="130">
        <f t="shared" si="13"/>
        <v>2</v>
      </c>
      <c r="BK15" s="130">
        <f t="shared" si="13"/>
        <v>2</v>
      </c>
      <c r="BL15" s="130">
        <f t="shared" si="13"/>
        <v>0</v>
      </c>
      <c r="BM15" s="130">
        <f t="shared" si="13"/>
        <v>0</v>
      </c>
      <c r="BN15" s="130">
        <f t="shared" si="13"/>
        <v>0</v>
      </c>
      <c r="BO15" s="130">
        <f t="shared" si="13"/>
        <v>0</v>
      </c>
      <c r="BP15" s="130">
        <f t="shared" si="13"/>
        <v>2</v>
      </c>
      <c r="BQ15" s="130">
        <f t="shared" si="13"/>
        <v>2</v>
      </c>
      <c r="BR15" s="130">
        <f t="shared" si="13"/>
        <v>0</v>
      </c>
      <c r="BS15" s="130">
        <f t="shared" si="13"/>
        <v>0</v>
      </c>
      <c r="BT15" s="130">
        <f t="shared" si="13"/>
        <v>2</v>
      </c>
      <c r="BU15" s="130">
        <f t="shared" si="13"/>
        <v>2</v>
      </c>
      <c r="BV15" s="130">
        <f t="shared" si="13"/>
        <v>0</v>
      </c>
      <c r="BW15" s="130">
        <f t="shared" ref="BW15:DI15" si="14">COUNT(BW5:BW8)</f>
        <v>0</v>
      </c>
      <c r="BX15" s="130">
        <f t="shared" si="14"/>
        <v>0</v>
      </c>
      <c r="BY15" s="130">
        <f t="shared" si="14"/>
        <v>0</v>
      </c>
      <c r="BZ15" s="130">
        <f t="shared" si="14"/>
        <v>0</v>
      </c>
      <c r="CA15" s="130">
        <f t="shared" si="14"/>
        <v>0</v>
      </c>
      <c r="CB15" s="130">
        <f t="shared" si="14"/>
        <v>0</v>
      </c>
      <c r="CC15" s="130">
        <f t="shared" si="14"/>
        <v>0</v>
      </c>
      <c r="CD15" s="130">
        <f t="shared" si="14"/>
        <v>0</v>
      </c>
      <c r="CE15" s="130">
        <f t="shared" si="14"/>
        <v>0</v>
      </c>
      <c r="CF15" s="130">
        <f t="shared" si="14"/>
        <v>0</v>
      </c>
      <c r="CG15" s="130">
        <f t="shared" si="14"/>
        <v>0</v>
      </c>
      <c r="CH15" s="130">
        <f t="shared" si="14"/>
        <v>0</v>
      </c>
      <c r="CI15" s="130">
        <f t="shared" si="14"/>
        <v>0</v>
      </c>
      <c r="CJ15" s="130">
        <f t="shared" si="14"/>
        <v>0</v>
      </c>
      <c r="CK15" s="130">
        <f t="shared" si="14"/>
        <v>0</v>
      </c>
      <c r="CL15" s="130">
        <f t="shared" si="14"/>
        <v>0</v>
      </c>
      <c r="CM15" s="130">
        <f t="shared" si="14"/>
        <v>0</v>
      </c>
      <c r="CN15" s="130">
        <f t="shared" si="14"/>
        <v>0</v>
      </c>
      <c r="CO15" s="130">
        <f t="shared" si="14"/>
        <v>0</v>
      </c>
      <c r="CP15" s="130">
        <f t="shared" si="14"/>
        <v>0</v>
      </c>
      <c r="CQ15" s="130">
        <f t="shared" si="14"/>
        <v>0</v>
      </c>
      <c r="CR15" s="130">
        <f t="shared" si="14"/>
        <v>0</v>
      </c>
      <c r="CS15" s="130">
        <f t="shared" si="14"/>
        <v>0</v>
      </c>
      <c r="CT15" s="130">
        <f t="shared" si="14"/>
        <v>0</v>
      </c>
      <c r="CU15" s="130">
        <f t="shared" si="14"/>
        <v>0</v>
      </c>
      <c r="CV15" s="130">
        <f t="shared" si="14"/>
        <v>0</v>
      </c>
      <c r="CW15" s="130">
        <f t="shared" si="14"/>
        <v>0</v>
      </c>
      <c r="CX15" s="130">
        <f t="shared" si="14"/>
        <v>0</v>
      </c>
      <c r="CY15" s="130">
        <f t="shared" si="14"/>
        <v>0</v>
      </c>
      <c r="CZ15" s="130">
        <f t="shared" si="14"/>
        <v>0</v>
      </c>
      <c r="DA15" s="130">
        <f t="shared" si="14"/>
        <v>0</v>
      </c>
      <c r="DB15" s="130">
        <f t="shared" si="14"/>
        <v>0</v>
      </c>
      <c r="DC15" s="130">
        <f t="shared" si="14"/>
        <v>0</v>
      </c>
      <c r="DD15" s="130">
        <f t="shared" si="14"/>
        <v>0</v>
      </c>
      <c r="DE15" s="130">
        <f t="shared" si="14"/>
        <v>0</v>
      </c>
      <c r="DF15" s="130">
        <f t="shared" si="14"/>
        <v>0</v>
      </c>
      <c r="DG15" s="130">
        <f t="shared" si="14"/>
        <v>0</v>
      </c>
      <c r="DH15" s="130">
        <f t="shared" si="14"/>
        <v>0</v>
      </c>
      <c r="DI15" s="130">
        <f t="shared" si="14"/>
        <v>0</v>
      </c>
    </row>
    <row r="16" spans="1:113">
      <c r="A16" s="119"/>
      <c r="B16" s="119"/>
      <c r="C16" s="119"/>
      <c r="D16" s="119"/>
      <c r="E16" s="119"/>
      <c r="F16" s="119"/>
      <c r="G16" s="119"/>
      <c r="H16" s="119"/>
      <c r="I16" s="119"/>
      <c r="J16" s="279">
        <f>MAX(J15:K15)</f>
        <v>0</v>
      </c>
      <c r="K16" s="279"/>
      <c r="L16" s="279">
        <f t="shared" ref="L16" si="15">MAX(L15:M15)</f>
        <v>0</v>
      </c>
      <c r="M16" s="279"/>
      <c r="N16" s="279">
        <f t="shared" ref="N16" si="16">MAX(N15:O15)</f>
        <v>0</v>
      </c>
      <c r="O16" s="279"/>
      <c r="P16" s="279">
        <f t="shared" ref="P16" si="17">MAX(P15:Q15)</f>
        <v>0</v>
      </c>
      <c r="Q16" s="279"/>
      <c r="R16" s="279">
        <f t="shared" ref="R16" si="18">MAX(R15:S15)</f>
        <v>0</v>
      </c>
      <c r="S16" s="279"/>
      <c r="T16" s="279">
        <f t="shared" ref="T16" si="19">MAX(T15:U15)</f>
        <v>0</v>
      </c>
      <c r="U16" s="279"/>
      <c r="V16" s="279">
        <f t="shared" ref="V16" si="20">MAX(V15:W15)</f>
        <v>0</v>
      </c>
      <c r="W16" s="279"/>
      <c r="X16" s="279">
        <f t="shared" ref="X16" si="21">MAX(X15:Y15)</f>
        <v>0</v>
      </c>
      <c r="Y16" s="279"/>
      <c r="Z16" s="279">
        <f t="shared" ref="Z16" si="22">MAX(Z15:AA15)</f>
        <v>0</v>
      </c>
      <c r="AA16" s="279"/>
      <c r="AB16" s="279">
        <f t="shared" ref="AB16" si="23">MAX(AB15:AC15)</f>
        <v>0</v>
      </c>
      <c r="AC16" s="279"/>
      <c r="AD16" s="279">
        <f t="shared" ref="AD16" si="24">MAX(AD15:AE15)</f>
        <v>0</v>
      </c>
      <c r="AE16" s="279"/>
      <c r="AF16" s="279">
        <f t="shared" ref="AF16" si="25">MAX(AF15:AG15)</f>
        <v>0</v>
      </c>
      <c r="AG16" s="279"/>
      <c r="AH16" s="279">
        <f t="shared" ref="AH16" si="26">MAX(AH15:AI15)</f>
        <v>0</v>
      </c>
      <c r="AI16" s="279"/>
      <c r="AJ16" s="279">
        <f t="shared" ref="AJ16" si="27">MAX(AJ15:AK15)</f>
        <v>0</v>
      </c>
      <c r="AK16" s="279"/>
      <c r="AL16" s="279">
        <f t="shared" ref="AL16" si="28">MAX(AL15:AM15)</f>
        <v>0</v>
      </c>
      <c r="AM16" s="279"/>
      <c r="AN16" s="279">
        <f t="shared" ref="AN16" si="29">MAX(AN15:AO15)</f>
        <v>0</v>
      </c>
      <c r="AO16" s="279"/>
      <c r="AP16" s="279">
        <f t="shared" ref="AP16" si="30">MAX(AP15:AQ15)</f>
        <v>0</v>
      </c>
      <c r="AQ16" s="279"/>
      <c r="AR16" s="279">
        <f t="shared" ref="AR16" si="31">MAX(AR15:AS15)</f>
        <v>0</v>
      </c>
      <c r="AS16" s="279"/>
      <c r="AT16" s="279">
        <f t="shared" ref="AT16" si="32">MAX(AT15:AU15)</f>
        <v>0</v>
      </c>
      <c r="AU16" s="279"/>
      <c r="AV16" s="279">
        <f>MAX(AV15:AW15)</f>
        <v>2</v>
      </c>
      <c r="AW16" s="279"/>
      <c r="AX16" s="279">
        <f t="shared" ref="AX16" si="33">MAX(AX15:AY15)</f>
        <v>2</v>
      </c>
      <c r="AY16" s="279"/>
      <c r="AZ16" s="279">
        <f t="shared" ref="AZ16" si="34">MAX(AZ15:BA15)</f>
        <v>4</v>
      </c>
      <c r="BA16" s="279"/>
      <c r="BB16" s="279">
        <f t="shared" ref="BB16" si="35">MAX(BB15:BC15)</f>
        <v>0</v>
      </c>
      <c r="BC16" s="279"/>
      <c r="BD16" s="279">
        <f t="shared" ref="BD16" si="36">MAX(BD15:BE15)</f>
        <v>2</v>
      </c>
      <c r="BE16" s="279"/>
      <c r="BF16" s="279">
        <f t="shared" ref="BF16" si="37">MAX(BF15:BG15)</f>
        <v>0</v>
      </c>
      <c r="BG16" s="279"/>
      <c r="BH16" s="279">
        <f t="shared" ref="BH16" si="38">MAX(BH15:BI15)</f>
        <v>0</v>
      </c>
      <c r="BI16" s="279"/>
      <c r="BJ16" s="279">
        <f t="shared" ref="BJ16" si="39">MAX(BJ15:BK15)</f>
        <v>2</v>
      </c>
      <c r="BK16" s="279"/>
      <c r="BL16" s="279">
        <f t="shared" ref="BL16" si="40">MAX(BL15:BM15)</f>
        <v>0</v>
      </c>
      <c r="BM16" s="279"/>
      <c r="BN16" s="279">
        <f t="shared" ref="BN16" si="41">MAX(BN15:BO15)</f>
        <v>0</v>
      </c>
      <c r="BO16" s="279"/>
      <c r="BP16" s="279">
        <f t="shared" ref="BP16" si="42">MAX(BP15:BQ15)</f>
        <v>2</v>
      </c>
      <c r="BQ16" s="279"/>
      <c r="BR16" s="279">
        <f t="shared" ref="BR16" si="43">MAX(BR15:BS15)</f>
        <v>0</v>
      </c>
      <c r="BS16" s="279"/>
      <c r="BT16" s="279">
        <f t="shared" ref="BT16" si="44">MAX(BT15:BU15)</f>
        <v>2</v>
      </c>
      <c r="BU16" s="279"/>
      <c r="BV16" s="279">
        <f t="shared" ref="BV16" si="45">MAX(BV15:BW15)</f>
        <v>0</v>
      </c>
      <c r="BW16" s="279"/>
      <c r="BX16" s="279">
        <f t="shared" ref="BX16" si="46">MAX(BX15:BY15)</f>
        <v>0</v>
      </c>
      <c r="BY16" s="279"/>
      <c r="BZ16" s="279">
        <f t="shared" ref="BZ16" si="47">MAX(BZ15:CA15)</f>
        <v>0</v>
      </c>
      <c r="CA16" s="279"/>
      <c r="CB16" s="279">
        <f t="shared" ref="CB16" si="48">MAX(CB15:CC15)</f>
        <v>0</v>
      </c>
      <c r="CC16" s="279"/>
      <c r="CD16" s="279">
        <f t="shared" ref="CD16" si="49">MAX(CD15:CE15)</f>
        <v>0</v>
      </c>
      <c r="CE16" s="279"/>
      <c r="CF16" s="279">
        <f t="shared" ref="CF16" si="50">MAX(CF15:CG15)</f>
        <v>0</v>
      </c>
      <c r="CG16" s="279"/>
      <c r="CH16" s="279">
        <f t="shared" ref="CH16" si="51">MAX(CH15:CI15)</f>
        <v>0</v>
      </c>
      <c r="CI16" s="279"/>
      <c r="CJ16" s="279">
        <f>MAX(CJ15:CK15)</f>
        <v>0</v>
      </c>
      <c r="CK16" s="279"/>
      <c r="CL16" s="279">
        <f t="shared" ref="CL16" si="52">MAX(CL15:CM15)</f>
        <v>0</v>
      </c>
      <c r="CM16" s="279"/>
      <c r="CN16" s="279">
        <f t="shared" ref="CN16" si="53">MAX(CN15:CO15)</f>
        <v>0</v>
      </c>
      <c r="CO16" s="279"/>
      <c r="CP16" s="279">
        <f t="shared" ref="CP16" si="54">MAX(CP15:CQ15)</f>
        <v>0</v>
      </c>
      <c r="CQ16" s="279"/>
      <c r="CR16" s="279">
        <f t="shared" ref="CR16" si="55">MAX(CR15:CS15)</f>
        <v>0</v>
      </c>
      <c r="CS16" s="279"/>
      <c r="CT16" s="279">
        <f t="shared" ref="CT16" si="56">MAX(CT15:CU15)</f>
        <v>0</v>
      </c>
      <c r="CU16" s="279"/>
      <c r="CV16" s="279">
        <f t="shared" ref="CV16" si="57">MAX(CV15:CW15)</f>
        <v>0</v>
      </c>
      <c r="CW16" s="279"/>
      <c r="CX16" s="279">
        <f t="shared" ref="CX16" si="58">MAX(CX15:CY15)</f>
        <v>0</v>
      </c>
      <c r="CY16" s="279"/>
      <c r="CZ16" s="279">
        <f t="shared" ref="CZ16" si="59">MAX(CZ15:DA15)</f>
        <v>0</v>
      </c>
      <c r="DA16" s="279"/>
      <c r="DB16" s="279">
        <f t="shared" ref="DB16" si="60">MAX(DB15:DC15)</f>
        <v>0</v>
      </c>
      <c r="DC16" s="279"/>
      <c r="DD16" s="279">
        <f t="shared" ref="DD16" si="61">MAX(DD15:DE15)</f>
        <v>0</v>
      </c>
      <c r="DE16" s="279"/>
      <c r="DF16" s="279">
        <f t="shared" ref="DF16" si="62">MAX(DF15:DG15)</f>
        <v>0</v>
      </c>
      <c r="DG16" s="279"/>
      <c r="DH16" s="279">
        <f t="shared" ref="DH16" si="63">MAX(DH15:DI15)</f>
        <v>0</v>
      </c>
      <c r="DI16" s="279"/>
    </row>
    <row r="17" spans="1:113">
      <c r="A17" s="119"/>
      <c r="B17" s="119"/>
      <c r="C17" s="119"/>
      <c r="D17" s="119"/>
      <c r="E17" s="119"/>
      <c r="F17" s="119"/>
      <c r="G17" s="119"/>
      <c r="H17" s="119"/>
      <c r="I17" s="119"/>
    </row>
    <row r="18" spans="1:113">
      <c r="A18" s="119"/>
      <c r="B18" s="119"/>
      <c r="C18" s="119"/>
      <c r="D18" s="119"/>
      <c r="E18" s="119"/>
      <c r="F18" s="119"/>
      <c r="G18" s="119"/>
      <c r="H18" s="119"/>
      <c r="I18" s="119"/>
    </row>
    <row r="19" spans="1:113">
      <c r="A19" s="119"/>
      <c r="B19" s="119"/>
      <c r="C19" s="119"/>
      <c r="D19" s="119"/>
      <c r="E19" s="119"/>
      <c r="F19" s="119"/>
      <c r="G19" s="119"/>
      <c r="H19" s="119"/>
      <c r="I19" s="119"/>
      <c r="J19" s="59" t="s">
        <v>674</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row>
    <row r="20" spans="1:113">
      <c r="A20" s="119"/>
      <c r="B20" s="119"/>
      <c r="C20" s="119"/>
      <c r="D20" s="119"/>
      <c r="E20" s="119"/>
      <c r="F20" s="119"/>
      <c r="G20" s="119"/>
      <c r="H20" s="119"/>
      <c r="I20" s="119"/>
      <c r="J20" s="280" t="s">
        <v>675</v>
      </c>
      <c r="K20" s="280"/>
      <c r="L20" s="280"/>
      <c r="M20" s="280"/>
      <c r="N20" s="60">
        <v>1</v>
      </c>
      <c r="O20" s="60">
        <v>2</v>
      </c>
      <c r="P20" s="60">
        <v>3</v>
      </c>
      <c r="Q20" s="60">
        <v>4</v>
      </c>
      <c r="R20" s="60">
        <v>5</v>
      </c>
      <c r="S20" s="60">
        <v>6</v>
      </c>
      <c r="T20" s="60">
        <v>7</v>
      </c>
      <c r="U20" s="60">
        <v>8</v>
      </c>
      <c r="V20" s="60">
        <v>9</v>
      </c>
      <c r="W20" s="60">
        <v>10</v>
      </c>
      <c r="X20" s="60">
        <v>11</v>
      </c>
      <c r="Y20" s="60">
        <v>12</v>
      </c>
      <c r="Z20" s="60">
        <v>13</v>
      </c>
      <c r="AA20" s="60">
        <v>14</v>
      </c>
      <c r="AB20" s="60">
        <v>15</v>
      </c>
      <c r="AC20" s="60">
        <v>16</v>
      </c>
      <c r="AD20" s="60">
        <v>17</v>
      </c>
      <c r="AE20" s="60">
        <v>18</v>
      </c>
      <c r="AF20" s="60">
        <v>19</v>
      </c>
      <c r="AG20" s="60">
        <v>20</v>
      </c>
      <c r="AH20" s="60">
        <v>21</v>
      </c>
      <c r="AI20" s="60">
        <v>22</v>
      </c>
      <c r="AJ20" s="60">
        <v>23</v>
      </c>
      <c r="AK20" s="60">
        <v>24</v>
      </c>
      <c r="AL20" s="60">
        <v>25</v>
      </c>
      <c r="AM20" s="60">
        <v>26</v>
      </c>
      <c r="AN20" s="60">
        <v>27</v>
      </c>
      <c r="AO20" s="60">
        <v>28</v>
      </c>
      <c r="AP20" s="60">
        <v>29</v>
      </c>
      <c r="AQ20" s="60">
        <v>30</v>
      </c>
      <c r="AR20" s="60">
        <v>31</v>
      </c>
      <c r="AS20" s="60">
        <v>32</v>
      </c>
      <c r="AT20" s="60">
        <v>33</v>
      </c>
      <c r="AU20" s="60">
        <v>34</v>
      </c>
      <c r="AV20" s="60">
        <v>35</v>
      </c>
      <c r="AW20" s="60">
        <v>36</v>
      </c>
      <c r="AX20" s="60">
        <v>37</v>
      </c>
      <c r="AY20" s="60">
        <v>38</v>
      </c>
      <c r="AZ20" s="60">
        <v>39</v>
      </c>
      <c r="BA20" s="60">
        <v>40</v>
      </c>
      <c r="BB20" s="60">
        <v>41</v>
      </c>
      <c r="BC20" s="60">
        <v>42</v>
      </c>
      <c r="BD20" s="60">
        <v>43</v>
      </c>
      <c r="BE20" s="60">
        <v>44</v>
      </c>
      <c r="BF20" s="60">
        <v>45</v>
      </c>
      <c r="BG20" s="60">
        <v>46</v>
      </c>
      <c r="BH20" s="60">
        <v>47</v>
      </c>
      <c r="BI20" s="60">
        <v>48</v>
      </c>
      <c r="BJ20" s="60">
        <v>49</v>
      </c>
      <c r="BK20" s="60">
        <v>50</v>
      </c>
      <c r="BL20" s="60">
        <v>51</v>
      </c>
      <c r="BM20" s="60">
        <v>52</v>
      </c>
    </row>
    <row r="21" spans="1:113">
      <c r="A21" s="119"/>
      <c r="B21" s="119"/>
      <c r="C21" s="119"/>
      <c r="D21" s="119"/>
      <c r="E21" s="119"/>
      <c r="F21" s="119"/>
      <c r="G21" s="119"/>
      <c r="H21" s="119"/>
      <c r="I21" s="119"/>
      <c r="J21" s="280" t="s">
        <v>676</v>
      </c>
      <c r="K21" s="280"/>
      <c r="L21" s="280"/>
      <c r="M21" s="280"/>
      <c r="N21" s="60">
        <f>J12</f>
        <v>0</v>
      </c>
      <c r="O21" s="60">
        <f>L12</f>
        <v>0</v>
      </c>
      <c r="P21" s="60">
        <f>N12</f>
        <v>0</v>
      </c>
      <c r="Q21" s="60">
        <f>P12</f>
        <v>0</v>
      </c>
      <c r="R21" s="60">
        <f>R12</f>
        <v>0</v>
      </c>
      <c r="S21" s="60">
        <f>T12</f>
        <v>0</v>
      </c>
      <c r="T21" s="60">
        <f>V12</f>
        <v>0</v>
      </c>
      <c r="U21" s="60">
        <f>X12</f>
        <v>0</v>
      </c>
      <c r="V21" s="60">
        <f>Z12</f>
        <v>0</v>
      </c>
      <c r="W21" s="60">
        <f>AB12</f>
        <v>0</v>
      </c>
      <c r="X21" s="60">
        <f>AD12</f>
        <v>0</v>
      </c>
      <c r="Y21" s="60">
        <f>AF12</f>
        <v>0</v>
      </c>
      <c r="Z21" s="60">
        <f>AH12</f>
        <v>0</v>
      </c>
      <c r="AA21" s="60">
        <f>AJ12</f>
        <v>0</v>
      </c>
      <c r="AB21" s="60">
        <f>AL12</f>
        <v>0</v>
      </c>
      <c r="AC21" s="60">
        <f>AN12</f>
        <v>0</v>
      </c>
      <c r="AD21" s="60">
        <f>AP12</f>
        <v>0</v>
      </c>
      <c r="AE21" s="60">
        <f>AR12</f>
        <v>0</v>
      </c>
      <c r="AF21" s="60">
        <f>AT12</f>
        <v>0</v>
      </c>
      <c r="AG21" s="60">
        <f>AV12</f>
        <v>0</v>
      </c>
      <c r="AH21" s="60">
        <f>AX12</f>
        <v>0</v>
      </c>
      <c r="AI21" s="60">
        <f>AZ12</f>
        <v>0</v>
      </c>
      <c r="AJ21" s="60">
        <f>BB12</f>
        <v>0</v>
      </c>
      <c r="AK21" s="60">
        <f>BD12</f>
        <v>0</v>
      </c>
      <c r="AL21" s="60">
        <f>BF12</f>
        <v>0</v>
      </c>
      <c r="AM21" s="60">
        <f>BH12</f>
        <v>0</v>
      </c>
      <c r="AN21" s="60">
        <f>BJ12</f>
        <v>0</v>
      </c>
      <c r="AO21" s="60">
        <f>BL12</f>
        <v>0</v>
      </c>
      <c r="AP21" s="60">
        <f>BN12</f>
        <v>0</v>
      </c>
      <c r="AQ21" s="60">
        <f>BP12</f>
        <v>0</v>
      </c>
      <c r="AR21" s="60">
        <f>BR12</f>
        <v>0</v>
      </c>
      <c r="AS21" s="60">
        <f>BT12</f>
        <v>0</v>
      </c>
      <c r="AT21" s="60">
        <f>BV12</f>
        <v>0</v>
      </c>
      <c r="AU21" s="60">
        <f>BX12</f>
        <v>0</v>
      </c>
      <c r="AV21" s="60">
        <f>BZ12</f>
        <v>0</v>
      </c>
      <c r="AW21" s="60">
        <f>CB12</f>
        <v>0</v>
      </c>
      <c r="AX21" s="60">
        <f>CD12</f>
        <v>0</v>
      </c>
      <c r="AY21" s="60">
        <f>CF12</f>
        <v>0</v>
      </c>
      <c r="AZ21" s="60">
        <f>CH12</f>
        <v>0</v>
      </c>
      <c r="BA21" s="60">
        <f>CJ12</f>
        <v>0</v>
      </c>
      <c r="BB21" s="60">
        <f>CL12</f>
        <v>0</v>
      </c>
      <c r="BC21" s="60">
        <f>CN12</f>
        <v>0</v>
      </c>
      <c r="BD21" s="60">
        <f>CP12</f>
        <v>0</v>
      </c>
      <c r="BE21" s="60">
        <f>CR12</f>
        <v>0</v>
      </c>
      <c r="BF21" s="60">
        <f>CT12</f>
        <v>0</v>
      </c>
      <c r="BG21" s="60">
        <f>CV12</f>
        <v>0</v>
      </c>
      <c r="BH21" s="60">
        <f>CX12</f>
        <v>0</v>
      </c>
      <c r="BI21" s="60">
        <f>CZ12</f>
        <v>0</v>
      </c>
      <c r="BJ21" s="60">
        <f>DB12</f>
        <v>0</v>
      </c>
      <c r="BK21" s="60">
        <f>DD12</f>
        <v>0</v>
      </c>
      <c r="BL21" s="60">
        <f>DF12</f>
        <v>0</v>
      </c>
      <c r="BM21" s="60">
        <f>DH12</f>
        <v>0</v>
      </c>
    </row>
    <row r="22" spans="1:113">
      <c r="A22" s="119"/>
      <c r="B22" s="119"/>
      <c r="C22" s="119"/>
      <c r="D22" s="119"/>
      <c r="E22" s="119"/>
      <c r="F22" s="119"/>
      <c r="G22" s="119"/>
      <c r="H22" s="119"/>
      <c r="I22" s="119"/>
      <c r="J22" s="280" t="s">
        <v>1110</v>
      </c>
      <c r="K22" s="280"/>
      <c r="L22" s="280"/>
      <c r="M22" s="280"/>
      <c r="N22" s="60">
        <f>J16</f>
        <v>0</v>
      </c>
      <c r="O22" s="60">
        <f>L16</f>
        <v>0</v>
      </c>
      <c r="P22" s="60">
        <f>N16</f>
        <v>0</v>
      </c>
      <c r="Q22" s="60">
        <f>P16</f>
        <v>0</v>
      </c>
      <c r="R22" s="60">
        <f>R16</f>
        <v>0</v>
      </c>
      <c r="S22" s="60">
        <f>T16</f>
        <v>0</v>
      </c>
      <c r="T22" s="60">
        <f>V16</f>
        <v>0</v>
      </c>
      <c r="U22" s="60">
        <f>X16</f>
        <v>0</v>
      </c>
      <c r="V22" s="60">
        <f>Z16</f>
        <v>0</v>
      </c>
      <c r="W22" s="60">
        <f>AB16</f>
        <v>0</v>
      </c>
      <c r="X22" s="60">
        <f>AD16</f>
        <v>0</v>
      </c>
      <c r="Y22" s="60">
        <f>AF16</f>
        <v>0</v>
      </c>
      <c r="Z22" s="60">
        <f>AH16</f>
        <v>0</v>
      </c>
      <c r="AA22" s="60">
        <f>AJ16</f>
        <v>0</v>
      </c>
      <c r="AB22" s="60">
        <f>AL16</f>
        <v>0</v>
      </c>
      <c r="AC22" s="60">
        <f>AN16</f>
        <v>0</v>
      </c>
      <c r="AD22" s="60">
        <f>AP16</f>
        <v>0</v>
      </c>
      <c r="AE22" s="60">
        <f>AR16</f>
        <v>0</v>
      </c>
      <c r="AF22" s="60">
        <f>AT16</f>
        <v>0</v>
      </c>
      <c r="AG22" s="60">
        <f>AV16</f>
        <v>2</v>
      </c>
      <c r="AH22" s="60">
        <f>AX16</f>
        <v>2</v>
      </c>
      <c r="AI22" s="60">
        <f>AZ16</f>
        <v>4</v>
      </c>
      <c r="AJ22" s="60">
        <f>BB16</f>
        <v>0</v>
      </c>
      <c r="AK22" s="60">
        <f>BD16</f>
        <v>2</v>
      </c>
      <c r="AL22" s="60">
        <f>BF16</f>
        <v>0</v>
      </c>
      <c r="AM22" s="60">
        <f>BH16</f>
        <v>0</v>
      </c>
      <c r="AN22" s="60">
        <f>BJ16</f>
        <v>2</v>
      </c>
      <c r="AO22" s="60">
        <f>BL16</f>
        <v>0</v>
      </c>
      <c r="AP22" s="60">
        <f>BN16</f>
        <v>0</v>
      </c>
      <c r="AQ22" s="60">
        <f>BP16</f>
        <v>2</v>
      </c>
      <c r="AR22" s="60">
        <f>BR16</f>
        <v>0</v>
      </c>
      <c r="AS22" s="60">
        <f>BT16</f>
        <v>2</v>
      </c>
      <c r="AT22" s="60">
        <f>BV16</f>
        <v>0</v>
      </c>
      <c r="AU22" s="60">
        <f>BX16</f>
        <v>0</v>
      </c>
      <c r="AV22" s="60">
        <f>BZ16</f>
        <v>0</v>
      </c>
      <c r="AW22" s="60">
        <f>CB16</f>
        <v>0</v>
      </c>
      <c r="AX22" s="60">
        <f>CD16</f>
        <v>0</v>
      </c>
      <c r="AY22" s="60">
        <f>CF16</f>
        <v>0</v>
      </c>
      <c r="AZ22" s="60">
        <f>CH16</f>
        <v>0</v>
      </c>
      <c r="BA22" s="60">
        <f>CJ16</f>
        <v>0</v>
      </c>
      <c r="BB22" s="60">
        <f>CL16</f>
        <v>0</v>
      </c>
      <c r="BC22" s="60">
        <f>CN16</f>
        <v>0</v>
      </c>
      <c r="BD22" s="60">
        <f>CP16</f>
        <v>0</v>
      </c>
      <c r="BE22" s="60">
        <f>CR16</f>
        <v>0</v>
      </c>
      <c r="BF22" s="60">
        <f>CT16</f>
        <v>0</v>
      </c>
      <c r="BG22" s="60">
        <f>CV16</f>
        <v>0</v>
      </c>
      <c r="BH22" s="60">
        <f>CX16</f>
        <v>0</v>
      </c>
      <c r="BI22" s="60">
        <f>CZ16</f>
        <v>0</v>
      </c>
      <c r="BJ22" s="60">
        <f>DB16</f>
        <v>0</v>
      </c>
      <c r="BK22" s="60">
        <f>DD16</f>
        <v>0</v>
      </c>
      <c r="BL22" s="60">
        <f>DF16</f>
        <v>0</v>
      </c>
      <c r="BM22" s="60">
        <f>DH16</f>
        <v>0</v>
      </c>
    </row>
    <row r="23" spans="1:113">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row>
    <row r="24" spans="1:113">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row>
    <row r="25" spans="1:113">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row>
    <row r="26" spans="1:113">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row>
    <row r="27" spans="1:113">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row>
    <row r="28" spans="1:113">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row>
    <row r="29" spans="1:113">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row>
    <row r="30" spans="1:113">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row>
    <row r="31" spans="1:113">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row>
    <row r="32" spans="1:113">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row>
    <row r="33" spans="1:113">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row>
    <row r="34" spans="1:113">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row>
    <row r="35" spans="1:113">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row>
    <row r="36" spans="1:113">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row>
    <row r="37" spans="1:113">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row>
    <row r="38" spans="1:113">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row>
    <row r="39" spans="1:113">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row>
    <row r="40" spans="1:113">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row>
  </sheetData>
  <mergeCells count="161">
    <mergeCell ref="J1:L1"/>
    <mergeCell ref="J2:L2"/>
    <mergeCell ref="J3:K3"/>
    <mergeCell ref="L3:M3"/>
    <mergeCell ref="N3:O3"/>
    <mergeCell ref="P3:Q3"/>
    <mergeCell ref="AD3:AE3"/>
    <mergeCell ref="AF3:AG3"/>
    <mergeCell ref="AH3:AI3"/>
    <mergeCell ref="AJ3:AK3"/>
    <mergeCell ref="AL3:AM3"/>
    <mergeCell ref="AN3:AO3"/>
    <mergeCell ref="R3:S3"/>
    <mergeCell ref="T3:U3"/>
    <mergeCell ref="V3:W3"/>
    <mergeCell ref="X3:Y3"/>
    <mergeCell ref="Z3:AA3"/>
    <mergeCell ref="AB3:AC3"/>
    <mergeCell ref="BB3:BC3"/>
    <mergeCell ref="BD3:BE3"/>
    <mergeCell ref="BF3:BG3"/>
    <mergeCell ref="BH3:BI3"/>
    <mergeCell ref="BJ3:BK3"/>
    <mergeCell ref="BL3:BM3"/>
    <mergeCell ref="AP3:AQ3"/>
    <mergeCell ref="AR3:AS3"/>
    <mergeCell ref="AT3:AU3"/>
    <mergeCell ref="AV3:AW3"/>
    <mergeCell ref="AX3:AY3"/>
    <mergeCell ref="AZ3:BA3"/>
    <mergeCell ref="BZ3:CA3"/>
    <mergeCell ref="CB3:CC3"/>
    <mergeCell ref="CD3:CE3"/>
    <mergeCell ref="CF3:CG3"/>
    <mergeCell ref="CH3:CI3"/>
    <mergeCell ref="CJ3:CK3"/>
    <mergeCell ref="BN3:BO3"/>
    <mergeCell ref="BP3:BQ3"/>
    <mergeCell ref="BR3:BS3"/>
    <mergeCell ref="BT3:BU3"/>
    <mergeCell ref="BV3:BW3"/>
    <mergeCell ref="BX3:BY3"/>
    <mergeCell ref="CX3:CY3"/>
    <mergeCell ref="CZ3:DA3"/>
    <mergeCell ref="DB3:DC3"/>
    <mergeCell ref="DD3:DE3"/>
    <mergeCell ref="DF3:DG3"/>
    <mergeCell ref="DH3:DI3"/>
    <mergeCell ref="CL3:CM3"/>
    <mergeCell ref="CN3:CO3"/>
    <mergeCell ref="CP3:CQ3"/>
    <mergeCell ref="CR3:CS3"/>
    <mergeCell ref="CT3:CU3"/>
    <mergeCell ref="CV3:CW3"/>
    <mergeCell ref="AZ12:BA12"/>
    <mergeCell ref="BB12:BC12"/>
    <mergeCell ref="BD12:BE12"/>
    <mergeCell ref="BF12:BG12"/>
    <mergeCell ref="BH12:BI12"/>
    <mergeCell ref="BJ12:BK12"/>
    <mergeCell ref="AN12:AO12"/>
    <mergeCell ref="AP12:AQ12"/>
    <mergeCell ref="AR12:AS12"/>
    <mergeCell ref="AT12:AU12"/>
    <mergeCell ref="AV12:AW12"/>
    <mergeCell ref="AX12:AY12"/>
    <mergeCell ref="BX12:BY12"/>
    <mergeCell ref="BZ12:CA12"/>
    <mergeCell ref="CB12:CC12"/>
    <mergeCell ref="CD12:CE12"/>
    <mergeCell ref="CF12:CG12"/>
    <mergeCell ref="CH12:CI12"/>
    <mergeCell ref="BL12:BM12"/>
    <mergeCell ref="BN12:BO12"/>
    <mergeCell ref="BP12:BQ12"/>
    <mergeCell ref="BR12:BS12"/>
    <mergeCell ref="BT12:BU12"/>
    <mergeCell ref="BV12:BW12"/>
    <mergeCell ref="DH12:DI12"/>
    <mergeCell ref="CV12:CW12"/>
    <mergeCell ref="CX12:CY12"/>
    <mergeCell ref="CZ12:DA12"/>
    <mergeCell ref="DB12:DC12"/>
    <mergeCell ref="DD12:DE12"/>
    <mergeCell ref="DF12:DG12"/>
    <mergeCell ref="CJ12:CK12"/>
    <mergeCell ref="CL12:CM12"/>
    <mergeCell ref="CN12:CO12"/>
    <mergeCell ref="CP12:CQ12"/>
    <mergeCell ref="CR12:CS12"/>
    <mergeCell ref="CT12:CU12"/>
    <mergeCell ref="AZ16:BA16"/>
    <mergeCell ref="BB16:BC16"/>
    <mergeCell ref="BD16:BE16"/>
    <mergeCell ref="BF16:BG16"/>
    <mergeCell ref="BH16:BI16"/>
    <mergeCell ref="BJ16:BK16"/>
    <mergeCell ref="AN16:AO16"/>
    <mergeCell ref="AP16:AQ16"/>
    <mergeCell ref="AR16:AS16"/>
    <mergeCell ref="AT16:AU16"/>
    <mergeCell ref="AV16:AW16"/>
    <mergeCell ref="AX16:AY16"/>
    <mergeCell ref="BX16:BY16"/>
    <mergeCell ref="BZ16:CA16"/>
    <mergeCell ref="CB16:CC16"/>
    <mergeCell ref="CD16:CE16"/>
    <mergeCell ref="CF16:CG16"/>
    <mergeCell ref="CH16:CI16"/>
    <mergeCell ref="BL16:BM16"/>
    <mergeCell ref="BN16:BO16"/>
    <mergeCell ref="BP16:BQ16"/>
    <mergeCell ref="BR16:BS16"/>
    <mergeCell ref="BT16:BU16"/>
    <mergeCell ref="BV16:BW16"/>
    <mergeCell ref="DH16:DI16"/>
    <mergeCell ref="CV16:CW16"/>
    <mergeCell ref="CX16:CY16"/>
    <mergeCell ref="CZ16:DA16"/>
    <mergeCell ref="DB16:DC16"/>
    <mergeCell ref="DD16:DE16"/>
    <mergeCell ref="DF16:DG16"/>
    <mergeCell ref="CJ16:CK16"/>
    <mergeCell ref="CL16:CM16"/>
    <mergeCell ref="CN16:CO16"/>
    <mergeCell ref="CP16:CQ16"/>
    <mergeCell ref="CR16:CS16"/>
    <mergeCell ref="CT16:CU16"/>
    <mergeCell ref="AB12:AC12"/>
    <mergeCell ref="AD12:AE12"/>
    <mergeCell ref="AF12:AG12"/>
    <mergeCell ref="AH12:AI12"/>
    <mergeCell ref="AJ12:AK12"/>
    <mergeCell ref="AL12:AM12"/>
    <mergeCell ref="J12:K12"/>
    <mergeCell ref="L12:M12"/>
    <mergeCell ref="N12:O12"/>
    <mergeCell ref="P12:Q12"/>
    <mergeCell ref="R12:S12"/>
    <mergeCell ref="T12:U12"/>
    <mergeCell ref="V12:W12"/>
    <mergeCell ref="X12:Y12"/>
    <mergeCell ref="Z12:AA12"/>
    <mergeCell ref="AH16:AI16"/>
    <mergeCell ref="AJ16:AK16"/>
    <mergeCell ref="AL16:AM16"/>
    <mergeCell ref="J20:M20"/>
    <mergeCell ref="J21:M21"/>
    <mergeCell ref="J22:M22"/>
    <mergeCell ref="V16:W16"/>
    <mergeCell ref="X16:Y16"/>
    <mergeCell ref="Z16:AA16"/>
    <mergeCell ref="AB16:AC16"/>
    <mergeCell ref="AD16:AE16"/>
    <mergeCell ref="AF16:AG16"/>
    <mergeCell ref="J16:K16"/>
    <mergeCell ref="L16:M16"/>
    <mergeCell ref="N16:O16"/>
    <mergeCell ref="P16:Q16"/>
    <mergeCell ref="R16:S16"/>
    <mergeCell ref="T16:U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88"/>
  <sheetViews>
    <sheetView workbookViewId="0">
      <pane xSplit="9" ySplit="4" topLeftCell="V68" activePane="bottomRight" state="frozen"/>
      <selection pane="topRight" activeCell="J1" sqref="J1"/>
      <selection pane="bottomLeft" activeCell="A5" sqref="A5"/>
      <selection pane="bottomRight" activeCell="U89" sqref="U89"/>
    </sheetView>
  </sheetViews>
  <sheetFormatPr baseColWidth="10" defaultColWidth="14.42578125" defaultRowHeight="15.75" customHeight="1"/>
  <cols>
    <col min="1" max="9" width="7.7109375" customWidth="1"/>
    <col min="10" max="11" width="3.5703125" customWidth="1"/>
    <col min="12" max="12" width="4.28515625" customWidth="1"/>
    <col min="13" max="13" width="4.140625" customWidth="1"/>
    <col min="14" max="14" width="5" customWidth="1"/>
    <col min="15" max="15" width="5.5703125" customWidth="1"/>
    <col min="16" max="16" width="4.42578125" customWidth="1"/>
    <col min="17" max="17" width="5.28515625" customWidth="1"/>
    <col min="18" max="113" width="3.5703125" customWidth="1"/>
  </cols>
  <sheetData>
    <row r="1" spans="1:113" ht="15.75" customHeight="1">
      <c r="A1" s="1" t="s">
        <v>0</v>
      </c>
      <c r="B1" s="1" t="s">
        <v>1</v>
      </c>
      <c r="C1" s="1" t="s">
        <v>2</v>
      </c>
      <c r="D1" s="1" t="s">
        <v>3</v>
      </c>
      <c r="E1" s="1" t="s">
        <v>4</v>
      </c>
      <c r="F1" s="2"/>
      <c r="G1" s="1" t="s">
        <v>5</v>
      </c>
      <c r="H1" s="1" t="s">
        <v>6</v>
      </c>
      <c r="I1" s="1" t="s">
        <v>7</v>
      </c>
      <c r="J1" s="294" t="s">
        <v>8</v>
      </c>
      <c r="K1" s="285"/>
      <c r="L1" s="285"/>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row>
    <row r="2" spans="1:113" ht="15.75" customHeight="1">
      <c r="A2" s="1" t="s">
        <v>9</v>
      </c>
      <c r="B2" s="1" t="s">
        <v>10</v>
      </c>
      <c r="C2" s="1" t="s">
        <v>11</v>
      </c>
      <c r="D2" s="4" t="s">
        <v>12</v>
      </c>
      <c r="E2" s="4" t="s">
        <v>13</v>
      </c>
      <c r="F2" s="1" t="s">
        <v>14</v>
      </c>
      <c r="G2" s="1" t="s">
        <v>15</v>
      </c>
      <c r="H2" s="1" t="s">
        <v>16</v>
      </c>
      <c r="I2" s="1" t="s">
        <v>17</v>
      </c>
      <c r="J2" s="294" t="s">
        <v>18</v>
      </c>
      <c r="K2" s="285"/>
      <c r="L2" s="285"/>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113" ht="15.75" customHeight="1">
      <c r="A3" s="3"/>
      <c r="B3" s="3"/>
      <c r="C3" s="3"/>
      <c r="D3" s="3"/>
      <c r="E3" s="3"/>
      <c r="F3" s="3"/>
      <c r="G3" s="3"/>
      <c r="H3" s="3"/>
      <c r="I3" s="3"/>
      <c r="J3" s="293">
        <v>1</v>
      </c>
      <c r="K3" s="286"/>
      <c r="L3" s="293">
        <v>2</v>
      </c>
      <c r="M3" s="286"/>
      <c r="N3" s="293">
        <v>3</v>
      </c>
      <c r="O3" s="286"/>
      <c r="P3" s="293">
        <v>4</v>
      </c>
      <c r="Q3" s="286"/>
      <c r="R3" s="293">
        <v>5</v>
      </c>
      <c r="S3" s="286"/>
      <c r="T3" s="293">
        <v>6</v>
      </c>
      <c r="U3" s="286"/>
      <c r="V3" s="293">
        <v>7</v>
      </c>
      <c r="W3" s="286"/>
      <c r="X3" s="293">
        <v>8</v>
      </c>
      <c r="Y3" s="286"/>
      <c r="Z3" s="293">
        <v>9</v>
      </c>
      <c r="AA3" s="286"/>
      <c r="AB3" s="293">
        <v>10</v>
      </c>
      <c r="AC3" s="286"/>
      <c r="AD3" s="293">
        <v>11</v>
      </c>
      <c r="AE3" s="286"/>
      <c r="AF3" s="293">
        <v>12</v>
      </c>
      <c r="AG3" s="286"/>
      <c r="AH3" s="293">
        <v>13</v>
      </c>
      <c r="AI3" s="286"/>
      <c r="AJ3" s="293">
        <v>14</v>
      </c>
      <c r="AK3" s="286"/>
      <c r="AL3" s="293">
        <v>15</v>
      </c>
      <c r="AM3" s="286"/>
      <c r="AN3" s="293">
        <v>16</v>
      </c>
      <c r="AO3" s="286"/>
      <c r="AP3" s="293">
        <v>17</v>
      </c>
      <c r="AQ3" s="286"/>
      <c r="AR3" s="293">
        <v>18</v>
      </c>
      <c r="AS3" s="286"/>
      <c r="AT3" s="293">
        <v>19</v>
      </c>
      <c r="AU3" s="286"/>
      <c r="AV3" s="293">
        <v>20</v>
      </c>
      <c r="AW3" s="286"/>
      <c r="AX3" s="293">
        <v>21</v>
      </c>
      <c r="AY3" s="286"/>
      <c r="AZ3" s="293">
        <v>22</v>
      </c>
      <c r="BA3" s="286"/>
      <c r="BB3" s="293">
        <v>23</v>
      </c>
      <c r="BC3" s="286"/>
      <c r="BD3" s="293">
        <v>24</v>
      </c>
      <c r="BE3" s="286"/>
      <c r="BF3" s="293">
        <v>25</v>
      </c>
      <c r="BG3" s="286"/>
      <c r="BH3" s="293">
        <v>26</v>
      </c>
      <c r="BI3" s="286"/>
      <c r="BJ3" s="293">
        <v>27</v>
      </c>
      <c r="BK3" s="286"/>
      <c r="BL3" s="293">
        <v>28</v>
      </c>
      <c r="BM3" s="286"/>
      <c r="BN3" s="293">
        <v>29</v>
      </c>
      <c r="BO3" s="286"/>
      <c r="BP3" s="293">
        <v>30</v>
      </c>
      <c r="BQ3" s="286"/>
      <c r="BR3" s="293">
        <v>31</v>
      </c>
      <c r="BS3" s="286"/>
      <c r="BT3" s="293">
        <v>32</v>
      </c>
      <c r="BU3" s="286"/>
      <c r="BV3" s="293">
        <v>33</v>
      </c>
      <c r="BW3" s="286"/>
      <c r="BX3" s="293">
        <v>34</v>
      </c>
      <c r="BY3" s="286"/>
      <c r="BZ3" s="293">
        <v>35</v>
      </c>
      <c r="CA3" s="286"/>
      <c r="CB3" s="293">
        <v>36</v>
      </c>
      <c r="CC3" s="286"/>
      <c r="CD3" s="293">
        <v>37</v>
      </c>
      <c r="CE3" s="286"/>
      <c r="CF3" s="293">
        <v>38</v>
      </c>
      <c r="CG3" s="286"/>
      <c r="CH3" s="293">
        <v>39</v>
      </c>
      <c r="CI3" s="286"/>
      <c r="CJ3" s="293">
        <v>40</v>
      </c>
      <c r="CK3" s="286"/>
      <c r="CL3" s="293">
        <v>41</v>
      </c>
      <c r="CM3" s="286"/>
      <c r="CN3" s="293">
        <v>42</v>
      </c>
      <c r="CO3" s="286"/>
      <c r="CP3" s="293">
        <v>43</v>
      </c>
      <c r="CQ3" s="286"/>
      <c r="CR3" s="293">
        <v>44</v>
      </c>
      <c r="CS3" s="286"/>
      <c r="CT3" s="293">
        <v>45</v>
      </c>
      <c r="CU3" s="286"/>
      <c r="CV3" s="293">
        <v>46</v>
      </c>
      <c r="CW3" s="286"/>
      <c r="CX3" s="293">
        <v>47</v>
      </c>
      <c r="CY3" s="286"/>
      <c r="CZ3" s="293">
        <v>48</v>
      </c>
      <c r="DA3" s="286"/>
      <c r="DB3" s="293">
        <v>49</v>
      </c>
      <c r="DC3" s="286"/>
      <c r="DD3" s="293">
        <v>50</v>
      </c>
      <c r="DE3" s="286"/>
      <c r="DF3" s="293">
        <v>51</v>
      </c>
      <c r="DG3" s="286"/>
      <c r="DH3" s="293">
        <v>52</v>
      </c>
      <c r="DI3" s="286"/>
    </row>
    <row r="4" spans="1:113" ht="15.75" customHeight="1">
      <c r="A4" s="3"/>
      <c r="B4" s="3"/>
      <c r="C4" s="3"/>
      <c r="D4" s="3"/>
      <c r="E4" s="3"/>
      <c r="F4" s="3"/>
      <c r="G4" s="3"/>
      <c r="H4" s="3"/>
      <c r="I4" s="3"/>
      <c r="J4" s="5" t="s">
        <v>19</v>
      </c>
      <c r="K4" s="5" t="s">
        <v>20</v>
      </c>
      <c r="L4" s="5" t="s">
        <v>19</v>
      </c>
      <c r="M4" s="5" t="s">
        <v>20</v>
      </c>
      <c r="N4" s="5" t="s">
        <v>19</v>
      </c>
      <c r="O4" s="5" t="s">
        <v>20</v>
      </c>
      <c r="P4" s="5" t="s">
        <v>19</v>
      </c>
      <c r="Q4" s="5" t="s">
        <v>20</v>
      </c>
      <c r="R4" s="5" t="s">
        <v>19</v>
      </c>
      <c r="S4" s="5" t="s">
        <v>20</v>
      </c>
      <c r="T4" s="5" t="s">
        <v>19</v>
      </c>
      <c r="U4" s="5" t="s">
        <v>20</v>
      </c>
      <c r="V4" s="5" t="s">
        <v>19</v>
      </c>
      <c r="W4" s="5" t="s">
        <v>20</v>
      </c>
      <c r="X4" s="5" t="s">
        <v>19</v>
      </c>
      <c r="Y4" s="5" t="s">
        <v>20</v>
      </c>
      <c r="Z4" s="5" t="s">
        <v>19</v>
      </c>
      <c r="AA4" s="5" t="s">
        <v>20</v>
      </c>
      <c r="AB4" s="5" t="s">
        <v>19</v>
      </c>
      <c r="AC4" s="5" t="s">
        <v>20</v>
      </c>
      <c r="AD4" s="5" t="s">
        <v>19</v>
      </c>
      <c r="AE4" s="5" t="s">
        <v>20</v>
      </c>
      <c r="AF4" s="5" t="s">
        <v>19</v>
      </c>
      <c r="AG4" s="5" t="s">
        <v>20</v>
      </c>
      <c r="AH4" s="5" t="s">
        <v>19</v>
      </c>
      <c r="AI4" s="5" t="s">
        <v>20</v>
      </c>
      <c r="AJ4" s="5" t="s">
        <v>19</v>
      </c>
      <c r="AK4" s="5" t="s">
        <v>20</v>
      </c>
      <c r="AL4" s="5" t="s">
        <v>19</v>
      </c>
      <c r="AM4" s="5" t="s">
        <v>20</v>
      </c>
      <c r="AN4" s="5" t="s">
        <v>19</v>
      </c>
      <c r="AO4" s="5" t="s">
        <v>20</v>
      </c>
      <c r="AP4" s="5" t="s">
        <v>19</v>
      </c>
      <c r="AQ4" s="5" t="s">
        <v>20</v>
      </c>
      <c r="AR4" s="5" t="s">
        <v>19</v>
      </c>
      <c r="AS4" s="5" t="s">
        <v>20</v>
      </c>
      <c r="AT4" s="5" t="s">
        <v>19</v>
      </c>
      <c r="AU4" s="5" t="s">
        <v>20</v>
      </c>
      <c r="AV4" s="5" t="s">
        <v>19</v>
      </c>
      <c r="AW4" s="5" t="s">
        <v>20</v>
      </c>
      <c r="AX4" s="5" t="s">
        <v>19</v>
      </c>
      <c r="AY4" s="5" t="s">
        <v>20</v>
      </c>
      <c r="AZ4" s="5" t="s">
        <v>19</v>
      </c>
      <c r="BA4" s="5" t="s">
        <v>20</v>
      </c>
      <c r="BB4" s="5" t="s">
        <v>19</v>
      </c>
      <c r="BC4" s="5" t="s">
        <v>20</v>
      </c>
      <c r="BD4" s="5" t="s">
        <v>19</v>
      </c>
      <c r="BE4" s="5" t="s">
        <v>20</v>
      </c>
      <c r="BF4" s="5" t="s">
        <v>19</v>
      </c>
      <c r="BG4" s="5" t="s">
        <v>20</v>
      </c>
      <c r="BH4" s="5" t="s">
        <v>19</v>
      </c>
      <c r="BI4" s="5" t="s">
        <v>20</v>
      </c>
      <c r="BJ4" s="5" t="s">
        <v>19</v>
      </c>
      <c r="BK4" s="5" t="s">
        <v>20</v>
      </c>
      <c r="BL4" s="5" t="s">
        <v>19</v>
      </c>
      <c r="BM4" s="5" t="s">
        <v>20</v>
      </c>
      <c r="BN4" s="5" t="s">
        <v>19</v>
      </c>
      <c r="BO4" s="5" t="s">
        <v>20</v>
      </c>
      <c r="BP4" s="5" t="s">
        <v>19</v>
      </c>
      <c r="BQ4" s="5" t="s">
        <v>20</v>
      </c>
      <c r="BR4" s="5" t="s">
        <v>19</v>
      </c>
      <c r="BS4" s="5" t="s">
        <v>20</v>
      </c>
      <c r="BT4" s="5" t="s">
        <v>19</v>
      </c>
      <c r="BU4" s="5" t="s">
        <v>20</v>
      </c>
      <c r="BV4" s="5" t="s">
        <v>19</v>
      </c>
      <c r="BW4" s="5" t="s">
        <v>20</v>
      </c>
      <c r="BX4" s="5" t="s">
        <v>19</v>
      </c>
      <c r="BY4" s="5" t="s">
        <v>20</v>
      </c>
      <c r="BZ4" s="5" t="s">
        <v>19</v>
      </c>
      <c r="CA4" s="5" t="s">
        <v>20</v>
      </c>
      <c r="CB4" s="5" t="s">
        <v>19</v>
      </c>
      <c r="CC4" s="5" t="s">
        <v>20</v>
      </c>
      <c r="CD4" s="5" t="s">
        <v>19</v>
      </c>
      <c r="CE4" s="5" t="s">
        <v>20</v>
      </c>
      <c r="CF4" s="5" t="s">
        <v>19</v>
      </c>
      <c r="CG4" s="5" t="s">
        <v>20</v>
      </c>
      <c r="CH4" s="5" t="s">
        <v>19</v>
      </c>
      <c r="CI4" s="5" t="s">
        <v>20</v>
      </c>
      <c r="CJ4" s="5" t="s">
        <v>19</v>
      </c>
      <c r="CK4" s="5" t="s">
        <v>20</v>
      </c>
      <c r="CL4" s="5" t="s">
        <v>19</v>
      </c>
      <c r="CM4" s="5" t="s">
        <v>20</v>
      </c>
      <c r="CN4" s="5" t="s">
        <v>19</v>
      </c>
      <c r="CO4" s="5" t="s">
        <v>20</v>
      </c>
      <c r="CP4" s="5" t="s">
        <v>19</v>
      </c>
      <c r="CQ4" s="5" t="s">
        <v>20</v>
      </c>
      <c r="CR4" s="5" t="s">
        <v>19</v>
      </c>
      <c r="CS4" s="5" t="s">
        <v>20</v>
      </c>
      <c r="CT4" s="5" t="s">
        <v>19</v>
      </c>
      <c r="CU4" s="5" t="s">
        <v>20</v>
      </c>
      <c r="CV4" s="5" t="s">
        <v>19</v>
      </c>
      <c r="CW4" s="5" t="s">
        <v>20</v>
      </c>
      <c r="CX4" s="5" t="s">
        <v>19</v>
      </c>
      <c r="CY4" s="5" t="s">
        <v>20</v>
      </c>
      <c r="CZ4" s="5" t="s">
        <v>19</v>
      </c>
      <c r="DA4" s="5" t="s">
        <v>20</v>
      </c>
      <c r="DB4" s="5" t="s">
        <v>19</v>
      </c>
      <c r="DC4" s="5" t="s">
        <v>20</v>
      </c>
      <c r="DD4" s="5" t="s">
        <v>19</v>
      </c>
      <c r="DE4" s="5" t="s">
        <v>20</v>
      </c>
      <c r="DF4" s="5" t="s">
        <v>19</v>
      </c>
      <c r="DG4" s="5" t="s">
        <v>20</v>
      </c>
      <c r="DH4" s="5" t="s">
        <v>19</v>
      </c>
      <c r="DI4" s="5" t="s">
        <v>20</v>
      </c>
    </row>
    <row r="5" spans="1:113" s="219" customFormat="1" ht="26.25" customHeight="1">
      <c r="A5" s="234" t="s">
        <v>1093</v>
      </c>
      <c r="B5" s="235"/>
      <c r="C5" s="140"/>
      <c r="D5" s="140"/>
      <c r="E5" s="140"/>
      <c r="F5" s="140"/>
      <c r="G5" s="140"/>
      <c r="H5" s="140"/>
      <c r="I5" s="140"/>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row>
    <row r="6" spans="1:113" ht="15.75" customHeight="1">
      <c r="A6" s="275" t="s">
        <v>502</v>
      </c>
      <c r="B6" s="273">
        <v>1</v>
      </c>
      <c r="C6" s="275" t="s">
        <v>507</v>
      </c>
      <c r="D6" s="275" t="s">
        <v>380</v>
      </c>
      <c r="E6" s="275" t="s">
        <v>508</v>
      </c>
      <c r="F6" s="275"/>
      <c r="G6" s="275" t="s">
        <v>509</v>
      </c>
      <c r="H6" s="275" t="s">
        <v>510</v>
      </c>
      <c r="I6" s="275" t="s">
        <v>511</v>
      </c>
      <c r="J6" s="275"/>
      <c r="K6" s="275"/>
      <c r="L6" s="212">
        <v>81.5</v>
      </c>
      <c r="M6" s="212">
        <v>129</v>
      </c>
      <c r="N6" s="212"/>
      <c r="O6" s="212"/>
      <c r="P6" s="212">
        <v>106</v>
      </c>
      <c r="Q6" s="212">
        <v>290</v>
      </c>
      <c r="R6" s="212"/>
      <c r="S6" s="212"/>
      <c r="T6" s="212">
        <v>0</v>
      </c>
      <c r="U6" s="212">
        <v>0</v>
      </c>
      <c r="V6" s="212"/>
      <c r="W6" s="212"/>
      <c r="X6" s="212">
        <v>0</v>
      </c>
      <c r="Y6" s="212">
        <v>0.5</v>
      </c>
      <c r="Z6" s="212"/>
      <c r="AA6" s="212"/>
      <c r="AB6" s="212">
        <v>0</v>
      </c>
      <c r="AC6" s="212">
        <v>0</v>
      </c>
      <c r="AD6" s="212"/>
      <c r="AE6" s="212"/>
      <c r="AF6" s="212">
        <v>0</v>
      </c>
      <c r="AG6" s="212">
        <v>1</v>
      </c>
      <c r="AH6" s="212"/>
      <c r="AI6" s="212"/>
      <c r="AJ6" s="212">
        <v>0.5</v>
      </c>
      <c r="AK6" s="212">
        <v>1.5</v>
      </c>
      <c r="AL6" s="212"/>
      <c r="AM6" s="212"/>
      <c r="AN6" s="212">
        <v>1</v>
      </c>
      <c r="AO6" s="212">
        <v>1</v>
      </c>
      <c r="AP6" s="123"/>
      <c r="AQ6" s="275"/>
      <c r="AR6" s="123">
        <v>2</v>
      </c>
      <c r="AS6" s="275">
        <v>2</v>
      </c>
      <c r="AT6" s="123"/>
      <c r="AU6" s="275"/>
      <c r="AV6" s="123">
        <v>0</v>
      </c>
      <c r="AW6" s="275">
        <v>0</v>
      </c>
      <c r="AX6" s="123">
        <v>1</v>
      </c>
      <c r="AY6" s="275">
        <v>1</v>
      </c>
      <c r="AZ6" s="123">
        <v>0</v>
      </c>
      <c r="BA6" s="275">
        <v>0</v>
      </c>
      <c r="BB6" s="275">
        <v>1</v>
      </c>
      <c r="BC6" s="275">
        <v>0</v>
      </c>
      <c r="BD6" s="275">
        <v>1</v>
      </c>
      <c r="BE6" s="275">
        <v>0</v>
      </c>
      <c r="BF6" s="275">
        <v>2</v>
      </c>
      <c r="BG6" s="275">
        <v>0</v>
      </c>
      <c r="BH6" s="275">
        <v>0</v>
      </c>
      <c r="BI6" s="275">
        <v>0</v>
      </c>
      <c r="BJ6" s="275">
        <v>1</v>
      </c>
      <c r="BK6" s="275">
        <v>1</v>
      </c>
      <c r="BL6" s="275">
        <v>3</v>
      </c>
      <c r="BM6" s="275">
        <v>2</v>
      </c>
      <c r="BN6" s="275">
        <v>5</v>
      </c>
      <c r="BO6" s="275">
        <v>3</v>
      </c>
      <c r="BP6" s="275">
        <v>3</v>
      </c>
      <c r="BQ6" s="275">
        <v>1</v>
      </c>
      <c r="BR6" s="275">
        <v>1</v>
      </c>
      <c r="BS6" s="275">
        <v>1</v>
      </c>
      <c r="BT6" s="275">
        <v>5</v>
      </c>
      <c r="BU6" s="275">
        <v>1</v>
      </c>
      <c r="BV6" s="275">
        <v>1</v>
      </c>
      <c r="BW6" s="275">
        <v>0</v>
      </c>
      <c r="BX6" s="275">
        <v>2</v>
      </c>
      <c r="BY6" s="275">
        <v>0</v>
      </c>
      <c r="BZ6" s="275">
        <v>37</v>
      </c>
      <c r="CA6" s="275">
        <v>20</v>
      </c>
      <c r="CB6" s="275">
        <v>62</v>
      </c>
      <c r="CC6" s="275">
        <v>38</v>
      </c>
      <c r="CD6" s="275">
        <v>99</v>
      </c>
      <c r="CE6" s="275">
        <v>43</v>
      </c>
      <c r="CF6" s="275">
        <v>70</v>
      </c>
      <c r="CG6" s="275">
        <v>30</v>
      </c>
      <c r="CH6" s="275">
        <v>81</v>
      </c>
      <c r="CI6" s="275">
        <v>33</v>
      </c>
      <c r="CJ6" s="275">
        <v>56</v>
      </c>
      <c r="CK6" s="275">
        <v>17</v>
      </c>
      <c r="CL6" s="275">
        <v>25</v>
      </c>
      <c r="CM6" s="275">
        <v>8</v>
      </c>
      <c r="CN6" s="275">
        <v>30</v>
      </c>
      <c r="CO6" s="275">
        <v>13</v>
      </c>
      <c r="CP6" s="275">
        <v>23</v>
      </c>
      <c r="CQ6" s="275">
        <v>6</v>
      </c>
      <c r="CR6" s="275">
        <v>56</v>
      </c>
      <c r="CS6" s="275">
        <v>21</v>
      </c>
      <c r="CT6" s="275">
        <v>234</v>
      </c>
      <c r="CU6" s="275">
        <v>153</v>
      </c>
      <c r="CV6" s="275">
        <v>195</v>
      </c>
      <c r="CW6" s="275">
        <v>129</v>
      </c>
      <c r="CX6" s="275">
        <v>366</v>
      </c>
      <c r="CY6" s="275">
        <v>278</v>
      </c>
      <c r="CZ6" s="275">
        <v>55</v>
      </c>
      <c r="DA6" s="275">
        <v>50</v>
      </c>
      <c r="DB6" s="275">
        <v>6</v>
      </c>
      <c r="DC6" s="275">
        <v>4</v>
      </c>
      <c r="DD6" s="275">
        <v>23</v>
      </c>
      <c r="DE6" s="275">
        <v>31</v>
      </c>
      <c r="DF6" s="275">
        <v>8</v>
      </c>
      <c r="DG6" s="275">
        <v>31</v>
      </c>
      <c r="DH6" s="275">
        <v>27</v>
      </c>
      <c r="DI6" s="275">
        <v>45</v>
      </c>
    </row>
    <row r="7" spans="1:113" ht="15.75" customHeight="1">
      <c r="A7" s="275" t="s">
        <v>502</v>
      </c>
      <c r="B7" s="273">
        <v>2</v>
      </c>
      <c r="C7" s="275" t="s">
        <v>507</v>
      </c>
      <c r="D7" s="275" t="s">
        <v>380</v>
      </c>
      <c r="E7" s="275" t="s">
        <v>508</v>
      </c>
      <c r="F7" s="275"/>
      <c r="G7" s="275" t="s">
        <v>525</v>
      </c>
      <c r="H7" s="275" t="s">
        <v>519</v>
      </c>
      <c r="I7" s="275" t="s">
        <v>511</v>
      </c>
      <c r="J7" s="275"/>
      <c r="K7" s="275"/>
      <c r="L7" s="213">
        <v>121</v>
      </c>
      <c r="M7" s="213">
        <v>163.5</v>
      </c>
      <c r="N7" s="213"/>
      <c r="O7" s="213"/>
      <c r="P7" s="213">
        <v>28.5</v>
      </c>
      <c r="Q7" s="213">
        <v>110</v>
      </c>
      <c r="R7" s="213"/>
      <c r="S7" s="213"/>
      <c r="T7" s="213">
        <v>0.5</v>
      </c>
      <c r="U7" s="213">
        <v>0</v>
      </c>
      <c r="V7" s="213"/>
      <c r="W7" s="213"/>
      <c r="X7" s="213">
        <v>0</v>
      </c>
      <c r="Y7" s="213">
        <v>0</v>
      </c>
      <c r="Z7" s="213"/>
      <c r="AA7" s="213"/>
      <c r="AB7" s="213">
        <v>0</v>
      </c>
      <c r="AC7" s="213">
        <v>0</v>
      </c>
      <c r="AD7" s="213"/>
      <c r="AE7" s="213"/>
      <c r="AF7" s="213">
        <v>0</v>
      </c>
      <c r="AG7" s="213">
        <v>1</v>
      </c>
      <c r="AH7" s="213"/>
      <c r="AI7" s="213"/>
      <c r="AJ7" s="213">
        <v>0.5</v>
      </c>
      <c r="AK7" s="213">
        <v>4</v>
      </c>
      <c r="AL7" s="213"/>
      <c r="AM7" s="213"/>
      <c r="AN7" s="213">
        <v>1.5</v>
      </c>
      <c r="AO7" s="213">
        <v>2.5</v>
      </c>
      <c r="AP7" s="123"/>
      <c r="AQ7" s="275"/>
      <c r="AR7" s="123">
        <v>2</v>
      </c>
      <c r="AS7" s="275">
        <v>1</v>
      </c>
      <c r="AT7" s="123"/>
      <c r="AU7" s="275"/>
      <c r="AV7" s="123">
        <v>0</v>
      </c>
      <c r="AW7" s="275">
        <v>2</v>
      </c>
      <c r="AX7" s="123">
        <v>2</v>
      </c>
      <c r="AY7" s="275">
        <v>2</v>
      </c>
      <c r="AZ7" s="123">
        <v>0</v>
      </c>
      <c r="BA7" s="275">
        <v>1</v>
      </c>
      <c r="BB7" s="275">
        <v>1</v>
      </c>
      <c r="BC7" s="275">
        <v>6</v>
      </c>
      <c r="BD7" s="275">
        <v>1</v>
      </c>
      <c r="BE7" s="275">
        <v>1</v>
      </c>
      <c r="BF7" s="275">
        <v>4</v>
      </c>
      <c r="BG7" s="275">
        <v>1</v>
      </c>
      <c r="BH7" s="275">
        <v>11</v>
      </c>
      <c r="BI7" s="275">
        <v>4</v>
      </c>
      <c r="BJ7" s="275">
        <v>17</v>
      </c>
      <c r="BK7" s="275">
        <v>7</v>
      </c>
      <c r="BL7" s="275">
        <v>15</v>
      </c>
      <c r="BM7" s="275">
        <v>1</v>
      </c>
      <c r="BN7" s="275">
        <v>28</v>
      </c>
      <c r="BO7" s="275">
        <v>4</v>
      </c>
      <c r="BP7" s="275">
        <v>61</v>
      </c>
      <c r="BQ7" s="275">
        <v>14</v>
      </c>
      <c r="BR7" s="275">
        <v>7</v>
      </c>
      <c r="BS7" s="275">
        <v>1</v>
      </c>
      <c r="BT7" s="275">
        <v>6</v>
      </c>
      <c r="BU7" s="275">
        <v>3</v>
      </c>
      <c r="BV7" s="275">
        <v>4</v>
      </c>
      <c r="BW7" s="275">
        <v>5</v>
      </c>
      <c r="BX7" s="275">
        <v>2</v>
      </c>
      <c r="BY7" s="275">
        <v>1</v>
      </c>
      <c r="BZ7" s="275">
        <v>15</v>
      </c>
      <c r="CA7" s="275">
        <v>9</v>
      </c>
      <c r="CB7" s="275">
        <v>43</v>
      </c>
      <c r="CC7" s="275">
        <v>19</v>
      </c>
      <c r="CD7" s="275">
        <v>24</v>
      </c>
      <c r="CE7" s="275">
        <v>15</v>
      </c>
      <c r="CF7" s="275">
        <v>62</v>
      </c>
      <c r="CG7" s="275">
        <v>48</v>
      </c>
      <c r="CH7" s="275">
        <v>37</v>
      </c>
      <c r="CI7" s="275">
        <v>15</v>
      </c>
      <c r="CJ7" s="275">
        <v>74</v>
      </c>
      <c r="CK7" s="275">
        <v>35</v>
      </c>
      <c r="CL7" s="275">
        <v>69</v>
      </c>
      <c r="CM7" s="275">
        <v>24</v>
      </c>
      <c r="CN7" s="275">
        <v>29</v>
      </c>
      <c r="CO7" s="275">
        <v>26</v>
      </c>
      <c r="CP7" s="275">
        <v>19</v>
      </c>
      <c r="CQ7" s="275">
        <v>11</v>
      </c>
      <c r="CR7" s="275">
        <v>125</v>
      </c>
      <c r="CS7" s="275">
        <v>72</v>
      </c>
      <c r="CT7" s="275">
        <v>548</v>
      </c>
      <c r="CU7" s="275">
        <f>(252+477)/2</f>
        <v>364.5</v>
      </c>
      <c r="CV7" s="275">
        <f>(183+681)/2</f>
        <v>432</v>
      </c>
      <c r="CW7" s="275">
        <v>349</v>
      </c>
      <c r="CX7" s="275">
        <v>316</v>
      </c>
      <c r="CY7" s="275">
        <v>217</v>
      </c>
      <c r="CZ7" s="275">
        <v>175</v>
      </c>
      <c r="DA7" s="275">
        <v>113</v>
      </c>
      <c r="DB7" s="275">
        <v>7</v>
      </c>
      <c r="DC7" s="275">
        <v>8</v>
      </c>
      <c r="DD7" s="275">
        <v>78</v>
      </c>
      <c r="DE7" s="275">
        <v>96</v>
      </c>
      <c r="DF7" s="275">
        <v>18</v>
      </c>
      <c r="DG7" s="275">
        <v>55</v>
      </c>
      <c r="DH7" s="275">
        <v>60</v>
      </c>
      <c r="DI7" s="275">
        <v>89</v>
      </c>
    </row>
    <row r="8" spans="1:113" ht="15.75" customHeight="1">
      <c r="A8" s="213" t="s">
        <v>502</v>
      </c>
      <c r="B8" s="218">
        <v>3</v>
      </c>
      <c r="C8" s="213" t="s">
        <v>507</v>
      </c>
      <c r="D8" s="213" t="s">
        <v>380</v>
      </c>
      <c r="E8" s="213" t="s">
        <v>508</v>
      </c>
      <c r="F8" s="213"/>
      <c r="G8" s="213" t="s">
        <v>553</v>
      </c>
      <c r="H8" s="213" t="s">
        <v>63</v>
      </c>
      <c r="I8" s="213" t="s">
        <v>511</v>
      </c>
      <c r="J8" s="213"/>
      <c r="K8" s="213"/>
      <c r="L8" s="213">
        <v>6</v>
      </c>
      <c r="M8" s="213">
        <v>11.5</v>
      </c>
      <c r="N8" s="213"/>
      <c r="O8" s="213"/>
      <c r="P8" s="213">
        <v>0.5</v>
      </c>
      <c r="Q8" s="213">
        <v>5</v>
      </c>
      <c r="R8" s="213"/>
      <c r="S8" s="213"/>
      <c r="T8" s="213">
        <v>0</v>
      </c>
      <c r="U8" s="213">
        <v>0</v>
      </c>
      <c r="V8" s="213"/>
      <c r="W8" s="213"/>
      <c r="X8" s="213">
        <v>0</v>
      </c>
      <c r="Y8" s="213">
        <v>0</v>
      </c>
      <c r="Z8" s="213"/>
      <c r="AA8" s="213"/>
      <c r="AB8" s="213">
        <v>0</v>
      </c>
      <c r="AC8" s="213">
        <v>0</v>
      </c>
      <c r="AD8" s="213"/>
      <c r="AE8" s="213"/>
      <c r="AF8" s="213">
        <v>0</v>
      </c>
      <c r="AG8" s="213">
        <v>0</v>
      </c>
      <c r="AH8" s="213"/>
      <c r="AI8" s="213"/>
      <c r="AJ8" s="213">
        <v>0</v>
      </c>
      <c r="AK8" s="213">
        <v>0</v>
      </c>
      <c r="AL8" s="213"/>
      <c r="AM8" s="213"/>
      <c r="AN8" s="213">
        <v>0</v>
      </c>
      <c r="AO8" s="213">
        <v>0</v>
      </c>
      <c r="AP8" s="214"/>
      <c r="AQ8" s="213"/>
      <c r="AR8" s="214">
        <v>0</v>
      </c>
      <c r="AS8" s="213">
        <v>0</v>
      </c>
      <c r="AT8" s="214"/>
      <c r="AU8" s="213"/>
      <c r="AV8" s="214">
        <v>0</v>
      </c>
      <c r="AW8" s="213">
        <v>0</v>
      </c>
      <c r="AX8" s="214">
        <v>0</v>
      </c>
      <c r="AY8" s="213">
        <v>0</v>
      </c>
      <c r="AZ8" s="214">
        <v>0</v>
      </c>
      <c r="BA8" s="213">
        <v>0</v>
      </c>
      <c r="BB8" s="213">
        <v>0</v>
      </c>
      <c r="BC8" s="213">
        <v>0</v>
      </c>
      <c r="BD8" s="213">
        <v>0</v>
      </c>
      <c r="BE8" s="213">
        <v>0</v>
      </c>
      <c r="BF8" s="213">
        <v>0</v>
      </c>
      <c r="BG8" s="213">
        <v>0</v>
      </c>
      <c r="BH8" s="213">
        <v>0</v>
      </c>
      <c r="BI8" s="213">
        <v>0</v>
      </c>
      <c r="BJ8" s="213">
        <v>1</v>
      </c>
      <c r="BK8" s="213">
        <v>0</v>
      </c>
      <c r="BL8" s="213">
        <v>0</v>
      </c>
      <c r="BM8" s="213">
        <v>0</v>
      </c>
      <c r="BN8" s="213">
        <v>0</v>
      </c>
      <c r="BO8" s="213">
        <v>0</v>
      </c>
      <c r="BP8" s="213">
        <v>1</v>
      </c>
      <c r="BQ8" s="213">
        <v>1</v>
      </c>
      <c r="BR8" s="213">
        <v>3</v>
      </c>
      <c r="BS8" s="213">
        <v>1</v>
      </c>
      <c r="BT8" s="213">
        <v>7</v>
      </c>
      <c r="BU8" s="213">
        <v>4</v>
      </c>
      <c r="BV8" s="213">
        <v>0</v>
      </c>
      <c r="BW8" s="213">
        <v>1</v>
      </c>
      <c r="BX8" s="213">
        <v>4</v>
      </c>
      <c r="BY8" s="213">
        <v>1</v>
      </c>
      <c r="BZ8" s="213">
        <v>10</v>
      </c>
      <c r="CA8" s="213">
        <v>7</v>
      </c>
      <c r="CB8" s="213">
        <v>34</v>
      </c>
      <c r="CC8" s="213">
        <v>16</v>
      </c>
      <c r="CD8" s="213">
        <v>19</v>
      </c>
      <c r="CE8" s="213">
        <v>9</v>
      </c>
      <c r="CF8" s="213">
        <v>5</v>
      </c>
      <c r="CG8" s="213">
        <v>4</v>
      </c>
      <c r="CH8" s="213">
        <v>1</v>
      </c>
      <c r="CI8" s="213">
        <v>0</v>
      </c>
      <c r="CJ8" s="213">
        <v>3</v>
      </c>
      <c r="CK8" s="213">
        <v>1</v>
      </c>
      <c r="CL8" s="213">
        <v>2</v>
      </c>
      <c r="CM8" s="213">
        <v>1</v>
      </c>
      <c r="CN8" s="213">
        <v>2</v>
      </c>
      <c r="CO8" s="213">
        <v>0</v>
      </c>
      <c r="CP8" s="213">
        <v>1</v>
      </c>
      <c r="CQ8" s="213">
        <v>1</v>
      </c>
      <c r="CR8" s="213">
        <v>24</v>
      </c>
      <c r="CS8" s="213">
        <v>27</v>
      </c>
      <c r="CT8" s="213">
        <v>26</v>
      </c>
      <c r="CU8" s="213">
        <v>21</v>
      </c>
      <c r="CV8" s="213">
        <v>58</v>
      </c>
      <c r="CW8" s="213">
        <v>36</v>
      </c>
      <c r="CX8" s="213">
        <v>41</v>
      </c>
      <c r="CY8" s="213">
        <v>30</v>
      </c>
      <c r="CZ8" s="213">
        <v>21</v>
      </c>
      <c r="DA8" s="213">
        <v>36</v>
      </c>
      <c r="DB8" s="213">
        <v>1</v>
      </c>
      <c r="DC8" s="213">
        <v>1</v>
      </c>
      <c r="DD8" s="213">
        <v>3</v>
      </c>
      <c r="DE8" s="213">
        <v>5</v>
      </c>
      <c r="DF8" s="213">
        <v>1</v>
      </c>
      <c r="DG8" s="213">
        <v>2</v>
      </c>
      <c r="DH8" s="213">
        <v>18</v>
      </c>
      <c r="DI8" s="213">
        <v>26</v>
      </c>
    </row>
    <row r="9" spans="1:113" ht="15.75" customHeight="1">
      <c r="A9" s="213" t="s">
        <v>502</v>
      </c>
      <c r="B9" s="218">
        <v>4</v>
      </c>
      <c r="C9" s="213" t="s">
        <v>507</v>
      </c>
      <c r="D9" s="213" t="s">
        <v>380</v>
      </c>
      <c r="E9" s="213" t="s">
        <v>508</v>
      </c>
      <c r="F9" s="213"/>
      <c r="G9" s="213" t="s">
        <v>562</v>
      </c>
      <c r="H9" s="213" t="s">
        <v>563</v>
      </c>
      <c r="I9" s="213" t="s">
        <v>511</v>
      </c>
      <c r="J9" s="213"/>
      <c r="K9" s="213"/>
      <c r="L9" s="213">
        <v>51</v>
      </c>
      <c r="M9" s="213">
        <v>85</v>
      </c>
      <c r="N9" s="213"/>
      <c r="O9" s="213"/>
      <c r="P9" s="213">
        <v>6</v>
      </c>
      <c r="Q9" s="213">
        <v>19.5</v>
      </c>
      <c r="R9" s="213"/>
      <c r="S9" s="213"/>
      <c r="T9" s="213">
        <v>0.5</v>
      </c>
      <c r="U9" s="213">
        <v>1</v>
      </c>
      <c r="V9" s="213"/>
      <c r="W9" s="213"/>
      <c r="X9" s="213">
        <v>0</v>
      </c>
      <c r="Y9" s="213">
        <v>0</v>
      </c>
      <c r="Z9" s="213"/>
      <c r="AA9" s="213"/>
      <c r="AB9" s="213">
        <v>0</v>
      </c>
      <c r="AC9" s="213">
        <v>0</v>
      </c>
      <c r="AD9" s="215"/>
      <c r="AE9" s="213"/>
      <c r="AF9" s="213">
        <v>0</v>
      </c>
      <c r="AG9" s="213">
        <v>0</v>
      </c>
      <c r="AH9" s="213"/>
      <c r="AI9" s="213"/>
      <c r="AJ9" s="213">
        <v>0</v>
      </c>
      <c r="AK9" s="213">
        <v>0</v>
      </c>
      <c r="AL9" s="213"/>
      <c r="AM9" s="213"/>
      <c r="AN9" s="213">
        <v>0</v>
      </c>
      <c r="AO9" s="213">
        <v>0.5</v>
      </c>
      <c r="AP9" s="214"/>
      <c r="AQ9" s="213"/>
      <c r="AR9" s="214">
        <v>0</v>
      </c>
      <c r="AS9" s="213">
        <v>0</v>
      </c>
      <c r="AT9" s="214"/>
      <c r="AU9" s="213"/>
      <c r="AV9" s="214">
        <v>0</v>
      </c>
      <c r="AW9" s="213">
        <v>1</v>
      </c>
      <c r="AX9" s="214">
        <v>0</v>
      </c>
      <c r="AY9" s="213">
        <v>0</v>
      </c>
      <c r="AZ9" s="214">
        <v>0</v>
      </c>
      <c r="BA9" s="213">
        <v>0</v>
      </c>
      <c r="BB9" s="213">
        <v>0</v>
      </c>
      <c r="BC9" s="213">
        <v>1</v>
      </c>
      <c r="BD9" s="213">
        <v>0</v>
      </c>
      <c r="BE9" s="213">
        <v>0</v>
      </c>
      <c r="BF9" s="213">
        <v>0</v>
      </c>
      <c r="BG9" s="213">
        <v>1</v>
      </c>
      <c r="BH9" s="213">
        <v>1</v>
      </c>
      <c r="BI9" s="213">
        <v>0</v>
      </c>
      <c r="BJ9" s="213">
        <v>1</v>
      </c>
      <c r="BK9" s="213">
        <v>0</v>
      </c>
      <c r="BL9" s="213">
        <v>5</v>
      </c>
      <c r="BM9" s="213">
        <v>1</v>
      </c>
      <c r="BN9" s="213">
        <v>4</v>
      </c>
      <c r="BO9" s="213">
        <v>2</v>
      </c>
      <c r="BP9" s="213">
        <v>13</v>
      </c>
      <c r="BQ9" s="213">
        <v>10</v>
      </c>
      <c r="BR9" s="213">
        <v>1</v>
      </c>
      <c r="BS9" s="213">
        <v>1</v>
      </c>
      <c r="BT9" s="213">
        <v>1</v>
      </c>
      <c r="BU9" s="213">
        <v>4</v>
      </c>
      <c r="BV9" s="213">
        <v>2</v>
      </c>
      <c r="BW9" s="213">
        <v>2</v>
      </c>
      <c r="BX9" s="213">
        <v>4</v>
      </c>
      <c r="BY9" s="213">
        <v>9</v>
      </c>
      <c r="BZ9" s="213">
        <v>13</v>
      </c>
      <c r="CA9" s="213">
        <v>26</v>
      </c>
      <c r="CB9" s="213">
        <v>50</v>
      </c>
      <c r="CC9" s="213">
        <v>36</v>
      </c>
      <c r="CD9" s="213">
        <v>45</v>
      </c>
      <c r="CE9" s="213">
        <v>30</v>
      </c>
      <c r="CF9" s="213">
        <v>139</v>
      </c>
      <c r="CG9" s="213">
        <v>95</v>
      </c>
      <c r="CH9" s="213">
        <v>78</v>
      </c>
      <c r="CI9" s="213">
        <v>44</v>
      </c>
      <c r="CJ9" s="213">
        <v>91</v>
      </c>
      <c r="CK9" s="213">
        <v>69</v>
      </c>
      <c r="CL9" s="213">
        <v>39</v>
      </c>
      <c r="CM9" s="213">
        <v>15</v>
      </c>
      <c r="CN9" s="213">
        <v>124</v>
      </c>
      <c r="CO9" s="213">
        <v>97</v>
      </c>
      <c r="CP9" s="213">
        <v>27</v>
      </c>
      <c r="CQ9" s="213">
        <v>23</v>
      </c>
      <c r="CR9" s="213">
        <v>143</v>
      </c>
      <c r="CS9" s="213">
        <v>129</v>
      </c>
      <c r="CT9" s="213">
        <v>138</v>
      </c>
      <c r="CU9" s="213">
        <v>127</v>
      </c>
      <c r="CV9" s="213">
        <v>535</v>
      </c>
      <c r="CW9" s="213">
        <v>463</v>
      </c>
      <c r="CX9" s="213">
        <v>171</v>
      </c>
      <c r="CY9" s="213">
        <v>133</v>
      </c>
      <c r="CZ9" s="213">
        <v>168</v>
      </c>
      <c r="DA9" s="213">
        <f>358/2</f>
        <v>179</v>
      </c>
      <c r="DB9" s="213">
        <v>2</v>
      </c>
      <c r="DC9" s="213">
        <v>0</v>
      </c>
      <c r="DD9" s="213">
        <v>15</v>
      </c>
      <c r="DE9" s="213">
        <v>32</v>
      </c>
      <c r="DF9" s="213">
        <v>9</v>
      </c>
      <c r="DG9" s="213">
        <v>16</v>
      </c>
      <c r="DH9" s="213">
        <v>58</v>
      </c>
      <c r="DI9" s="213">
        <v>129</v>
      </c>
    </row>
    <row r="10" spans="1:113" ht="15.75" customHeight="1">
      <c r="A10" s="213" t="s">
        <v>502</v>
      </c>
      <c r="B10" s="218">
        <v>5</v>
      </c>
      <c r="C10" s="213" t="s">
        <v>507</v>
      </c>
      <c r="D10" s="213" t="s">
        <v>380</v>
      </c>
      <c r="E10" s="213" t="s">
        <v>508</v>
      </c>
      <c r="F10" s="213"/>
      <c r="G10" s="213" t="s">
        <v>569</v>
      </c>
      <c r="H10" s="213"/>
      <c r="I10" s="213" t="s">
        <v>554</v>
      </c>
      <c r="J10" s="213"/>
      <c r="K10" s="213"/>
      <c r="L10" s="213">
        <v>57.5</v>
      </c>
      <c r="M10" s="213">
        <v>57.5</v>
      </c>
      <c r="N10" s="213"/>
      <c r="O10" s="213"/>
      <c r="P10" s="213">
        <v>21</v>
      </c>
      <c r="Q10" s="213">
        <v>96</v>
      </c>
      <c r="R10" s="213"/>
      <c r="S10" s="213"/>
      <c r="T10" s="213">
        <v>0</v>
      </c>
      <c r="U10" s="213">
        <v>0</v>
      </c>
      <c r="V10" s="213"/>
      <c r="W10" s="213"/>
      <c r="X10" s="213">
        <v>0</v>
      </c>
      <c r="Y10" s="213">
        <v>0</v>
      </c>
      <c r="Z10" s="213"/>
      <c r="AA10" s="213"/>
      <c r="AB10" s="213">
        <v>0</v>
      </c>
      <c r="AC10" s="213">
        <v>0</v>
      </c>
      <c r="AD10" s="213"/>
      <c r="AE10" s="213"/>
      <c r="AF10" s="213">
        <v>0.5</v>
      </c>
      <c r="AG10" s="213">
        <v>1</v>
      </c>
      <c r="AH10" s="213"/>
      <c r="AI10" s="213"/>
      <c r="AJ10" s="213">
        <v>0.5</v>
      </c>
      <c r="AK10" s="213">
        <v>0</v>
      </c>
      <c r="AL10" s="213"/>
      <c r="AM10" s="213"/>
      <c r="AN10" s="213">
        <v>0</v>
      </c>
      <c r="AO10" s="213">
        <v>1</v>
      </c>
      <c r="AP10" s="214"/>
      <c r="AQ10" s="213"/>
      <c r="AR10" s="214">
        <v>0</v>
      </c>
      <c r="AS10" s="213">
        <v>0</v>
      </c>
      <c r="AT10" s="214"/>
      <c r="AU10" s="213"/>
      <c r="AV10" s="214">
        <v>0</v>
      </c>
      <c r="AW10" s="213">
        <v>0</v>
      </c>
      <c r="AX10" s="214">
        <v>0</v>
      </c>
      <c r="AY10" s="213">
        <v>0</v>
      </c>
      <c r="AZ10" s="214">
        <v>0</v>
      </c>
      <c r="BA10" s="213">
        <v>0</v>
      </c>
      <c r="BB10" s="213">
        <v>0</v>
      </c>
      <c r="BC10" s="213">
        <v>0</v>
      </c>
      <c r="BD10" s="213">
        <v>1</v>
      </c>
      <c r="BE10" s="213">
        <v>0</v>
      </c>
      <c r="BF10" s="213">
        <v>1</v>
      </c>
      <c r="BG10" s="213">
        <v>1</v>
      </c>
      <c r="BH10" s="213">
        <v>0</v>
      </c>
      <c r="BI10" s="213">
        <v>1</v>
      </c>
      <c r="BJ10" s="213">
        <v>1</v>
      </c>
      <c r="BK10" s="213">
        <v>0</v>
      </c>
      <c r="BL10" s="213">
        <v>7</v>
      </c>
      <c r="BM10" s="213">
        <v>3</v>
      </c>
      <c r="BN10" s="213">
        <v>4</v>
      </c>
      <c r="BO10" s="213">
        <v>2</v>
      </c>
      <c r="BP10" s="213">
        <v>22</v>
      </c>
      <c r="BQ10" s="213">
        <v>14</v>
      </c>
      <c r="BR10" s="213">
        <v>2</v>
      </c>
      <c r="BS10" s="213">
        <v>1</v>
      </c>
      <c r="BT10" s="213">
        <v>5</v>
      </c>
      <c r="BU10" s="213">
        <v>4</v>
      </c>
      <c r="BV10" s="213">
        <v>1</v>
      </c>
      <c r="BW10" s="213">
        <v>1</v>
      </c>
      <c r="BX10" s="213">
        <v>5</v>
      </c>
      <c r="BY10" s="213">
        <v>1</v>
      </c>
      <c r="BZ10" s="213">
        <v>14</v>
      </c>
      <c r="CA10" s="213">
        <v>5</v>
      </c>
      <c r="CB10" s="213">
        <f>(2197+422)/2</f>
        <v>1309.5</v>
      </c>
      <c r="CC10" s="213">
        <f>(1854+276)/2</f>
        <v>1065</v>
      </c>
      <c r="CD10" s="213">
        <v>290</v>
      </c>
      <c r="CE10" s="213">
        <v>135</v>
      </c>
      <c r="CF10" s="213">
        <f>(858+1129)/2</f>
        <v>993.5</v>
      </c>
      <c r="CG10" s="213">
        <f>(387+475)/2</f>
        <v>431</v>
      </c>
      <c r="CH10" s="213">
        <v>56</v>
      </c>
      <c r="CI10" s="213">
        <v>17</v>
      </c>
      <c r="CJ10" s="213">
        <f>(78+213)/2</f>
        <v>145.5</v>
      </c>
      <c r="CK10" s="213">
        <v>73</v>
      </c>
      <c r="CL10" s="213">
        <v>47</v>
      </c>
      <c r="CM10" s="213">
        <v>15</v>
      </c>
      <c r="CN10" s="213">
        <v>61</v>
      </c>
      <c r="CO10" s="213">
        <v>45</v>
      </c>
      <c r="CP10" s="213">
        <v>21</v>
      </c>
      <c r="CQ10" s="213">
        <v>8</v>
      </c>
      <c r="CR10" s="213">
        <v>210</v>
      </c>
      <c r="CS10" s="213">
        <v>154</v>
      </c>
      <c r="CT10" s="213">
        <v>565</v>
      </c>
      <c r="CU10" s="213">
        <v>233</v>
      </c>
      <c r="CV10" s="213">
        <f>(1591+2482)/2</f>
        <v>2036.5</v>
      </c>
      <c r="CW10" s="213">
        <f>(630+1631)/2</f>
        <v>1130.5</v>
      </c>
      <c r="CX10" s="213">
        <v>1604</v>
      </c>
      <c r="CY10" s="213">
        <v>784</v>
      </c>
      <c r="CZ10" s="213">
        <f>(964+1534)/2</f>
        <v>1249</v>
      </c>
      <c r="DA10" s="213">
        <f>(481+895)/2</f>
        <v>688</v>
      </c>
      <c r="DB10" s="213">
        <v>1</v>
      </c>
      <c r="DC10" s="213">
        <v>0</v>
      </c>
      <c r="DD10" s="213">
        <f>(281+152)/2</f>
        <v>216.5</v>
      </c>
      <c r="DE10" s="213">
        <v>308</v>
      </c>
      <c r="DF10" s="213">
        <v>107</v>
      </c>
      <c r="DG10" s="213">
        <v>181</v>
      </c>
      <c r="DH10" s="213">
        <v>359</v>
      </c>
      <c r="DI10" s="213">
        <v>587</v>
      </c>
    </row>
    <row r="11" spans="1:113" ht="15.75" customHeight="1">
      <c r="A11" s="213" t="s">
        <v>502</v>
      </c>
      <c r="B11" s="218">
        <v>6</v>
      </c>
      <c r="C11" s="213" t="s">
        <v>507</v>
      </c>
      <c r="D11" s="213" t="s">
        <v>380</v>
      </c>
      <c r="E11" s="213" t="s">
        <v>508</v>
      </c>
      <c r="F11" s="213"/>
      <c r="G11" s="213" t="s">
        <v>578</v>
      </c>
      <c r="H11" s="213"/>
      <c r="I11" s="213" t="s">
        <v>91</v>
      </c>
      <c r="J11" s="213"/>
      <c r="K11" s="213"/>
      <c r="L11" s="213">
        <v>28</v>
      </c>
      <c r="M11" s="213">
        <v>50</v>
      </c>
      <c r="N11" s="213"/>
      <c r="O11" s="213"/>
      <c r="P11" s="213">
        <v>6</v>
      </c>
      <c r="Q11" s="213">
        <v>26</v>
      </c>
      <c r="R11" s="213"/>
      <c r="S11" s="213"/>
      <c r="T11" s="213">
        <v>0</v>
      </c>
      <c r="U11" s="213">
        <v>0</v>
      </c>
      <c r="V11" s="213"/>
      <c r="W11" s="213"/>
      <c r="X11" s="213">
        <v>0</v>
      </c>
      <c r="Y11" s="213">
        <v>0</v>
      </c>
      <c r="Z11" s="213"/>
      <c r="AA11" s="213"/>
      <c r="AB11" s="213">
        <v>0</v>
      </c>
      <c r="AC11" s="213">
        <v>0</v>
      </c>
      <c r="AD11" s="213"/>
      <c r="AE11" s="213"/>
      <c r="AF11" s="213">
        <v>0</v>
      </c>
      <c r="AG11" s="213">
        <v>1</v>
      </c>
      <c r="AH11" s="213"/>
      <c r="AI11" s="213"/>
      <c r="AJ11" s="213">
        <v>0</v>
      </c>
      <c r="AK11" s="213">
        <v>0.5</v>
      </c>
      <c r="AL11" s="213"/>
      <c r="AM11" s="213"/>
      <c r="AN11" s="213">
        <v>0</v>
      </c>
      <c r="AO11" s="213">
        <v>0.5</v>
      </c>
      <c r="AP11" s="214"/>
      <c r="AQ11" s="213"/>
      <c r="AR11" s="214">
        <v>0</v>
      </c>
      <c r="AS11" s="213">
        <v>0</v>
      </c>
      <c r="AT11" s="214"/>
      <c r="AU11" s="213"/>
      <c r="AV11" s="214">
        <v>0</v>
      </c>
      <c r="AW11" s="213">
        <v>0</v>
      </c>
      <c r="AX11" s="214">
        <v>0</v>
      </c>
      <c r="AY11" s="213">
        <v>0</v>
      </c>
      <c r="AZ11" s="214">
        <v>0</v>
      </c>
      <c r="BA11" s="213">
        <v>0</v>
      </c>
      <c r="BB11" s="213">
        <v>1</v>
      </c>
      <c r="BC11" s="213">
        <v>0</v>
      </c>
      <c r="BD11" s="213">
        <v>1</v>
      </c>
      <c r="BE11" s="213">
        <v>0</v>
      </c>
      <c r="BF11" s="213">
        <v>2</v>
      </c>
      <c r="BG11" s="213">
        <v>1</v>
      </c>
      <c r="BH11" s="213">
        <v>1</v>
      </c>
      <c r="BI11" s="213">
        <v>0</v>
      </c>
      <c r="BJ11" s="213">
        <v>6</v>
      </c>
      <c r="BK11" s="213">
        <v>0</v>
      </c>
      <c r="BL11" s="213">
        <v>18</v>
      </c>
      <c r="BM11" s="213">
        <v>1</v>
      </c>
      <c r="BN11" s="213">
        <v>16</v>
      </c>
      <c r="BO11" s="213">
        <v>3</v>
      </c>
      <c r="BP11" s="213">
        <v>22</v>
      </c>
      <c r="BQ11" s="213">
        <v>11</v>
      </c>
      <c r="BR11" s="213">
        <v>9</v>
      </c>
      <c r="BS11" s="213">
        <v>7</v>
      </c>
      <c r="BT11" s="213">
        <v>3</v>
      </c>
      <c r="BU11" s="213">
        <v>3</v>
      </c>
      <c r="BV11" s="213">
        <v>10</v>
      </c>
      <c r="BW11" s="213">
        <v>3</v>
      </c>
      <c r="BX11" s="213">
        <v>10</v>
      </c>
      <c r="BY11" s="213">
        <v>4</v>
      </c>
      <c r="BZ11" s="213">
        <v>40</v>
      </c>
      <c r="CA11" s="213">
        <v>14</v>
      </c>
      <c r="CB11" s="213">
        <f>(813+42)/2</f>
        <v>427.5</v>
      </c>
      <c r="CC11" s="213">
        <f>(14+524)/2</f>
        <v>269</v>
      </c>
      <c r="CD11" s="213">
        <f>(323+430)/2</f>
        <v>376.5</v>
      </c>
      <c r="CE11" s="213">
        <f>(148+190)/2</f>
        <v>169</v>
      </c>
      <c r="CF11" s="213">
        <f>(185+810)/2</f>
        <v>497.5</v>
      </c>
      <c r="CG11" s="213">
        <f>(64+592)/2</f>
        <v>328</v>
      </c>
      <c r="CH11" s="213">
        <v>50</v>
      </c>
      <c r="CI11" s="213">
        <v>33</v>
      </c>
      <c r="CJ11" s="213">
        <v>78</v>
      </c>
      <c r="CK11" s="213">
        <v>67</v>
      </c>
      <c r="CL11" s="213">
        <v>103</v>
      </c>
      <c r="CM11" s="213">
        <v>41</v>
      </c>
      <c r="CN11" s="213">
        <v>13</v>
      </c>
      <c r="CO11" s="213">
        <v>18</v>
      </c>
      <c r="CP11" s="213">
        <v>5</v>
      </c>
      <c r="CQ11" s="213">
        <v>2</v>
      </c>
      <c r="CR11" s="213">
        <v>63</v>
      </c>
      <c r="CS11" s="213">
        <v>87</v>
      </c>
      <c r="CT11" s="213">
        <v>188</v>
      </c>
      <c r="CU11" s="213">
        <v>197</v>
      </c>
      <c r="CV11" s="213">
        <f>(298+1198)/2</f>
        <v>748</v>
      </c>
      <c r="CW11" s="213">
        <f>(204+937)/2</f>
        <v>570.5</v>
      </c>
      <c r="CX11" s="213">
        <v>384</v>
      </c>
      <c r="CY11" s="213">
        <v>163</v>
      </c>
      <c r="CZ11" s="213">
        <f>(235+718)/2</f>
        <v>476.5</v>
      </c>
      <c r="DA11" s="213">
        <f>(152+702)/2</f>
        <v>427</v>
      </c>
      <c r="DB11" s="213">
        <v>1</v>
      </c>
      <c r="DC11" s="213">
        <v>0</v>
      </c>
      <c r="DD11" s="213">
        <v>122</v>
      </c>
      <c r="DE11" s="213">
        <f>327/2</f>
        <v>163.5</v>
      </c>
      <c r="DF11" s="213">
        <v>8</v>
      </c>
      <c r="DG11" s="213">
        <v>17</v>
      </c>
      <c r="DH11" s="213">
        <v>127</v>
      </c>
      <c r="DI11" s="213">
        <v>224</v>
      </c>
    </row>
    <row r="12" spans="1:113" ht="15.75" customHeight="1">
      <c r="A12" s="213" t="s">
        <v>502</v>
      </c>
      <c r="B12" s="218">
        <v>7</v>
      </c>
      <c r="C12" s="213" t="s">
        <v>507</v>
      </c>
      <c r="D12" s="213" t="s">
        <v>380</v>
      </c>
      <c r="E12" s="213" t="s">
        <v>508</v>
      </c>
      <c r="F12" s="213"/>
      <c r="G12" s="213" t="s">
        <v>584</v>
      </c>
      <c r="H12" s="213" t="s">
        <v>537</v>
      </c>
      <c r="I12" s="213" t="s">
        <v>511</v>
      </c>
      <c r="J12" s="213"/>
      <c r="K12" s="213"/>
      <c r="L12" s="213">
        <v>19.5</v>
      </c>
      <c r="M12" s="213">
        <v>26.5</v>
      </c>
      <c r="N12" s="213"/>
      <c r="O12" s="213"/>
      <c r="P12" s="213">
        <v>8</v>
      </c>
      <c r="Q12" s="213">
        <v>13.5</v>
      </c>
      <c r="R12" s="213"/>
      <c r="S12" s="213"/>
      <c r="T12" s="213">
        <v>0</v>
      </c>
      <c r="U12" s="213">
        <v>0</v>
      </c>
      <c r="V12" s="213"/>
      <c r="W12" s="213"/>
      <c r="X12" s="213">
        <v>0</v>
      </c>
      <c r="Y12" s="213">
        <v>0</v>
      </c>
      <c r="Z12" s="213"/>
      <c r="AA12" s="213"/>
      <c r="AB12" s="213">
        <v>0</v>
      </c>
      <c r="AC12" s="213">
        <v>0</v>
      </c>
      <c r="AD12" s="213"/>
      <c r="AE12" s="213"/>
      <c r="AF12" s="213">
        <v>0</v>
      </c>
      <c r="AG12" s="213">
        <v>0</v>
      </c>
      <c r="AH12" s="213"/>
      <c r="AI12" s="213"/>
      <c r="AJ12" s="213">
        <v>0</v>
      </c>
      <c r="AK12" s="213">
        <v>0</v>
      </c>
      <c r="AL12" s="213"/>
      <c r="AM12" s="213"/>
      <c r="AN12" s="213">
        <v>0</v>
      </c>
      <c r="AO12" s="213">
        <v>0</v>
      </c>
      <c r="AP12" s="214"/>
      <c r="AQ12" s="213"/>
      <c r="AR12" s="214">
        <v>0</v>
      </c>
      <c r="AS12" s="213">
        <v>0</v>
      </c>
      <c r="AT12" s="214"/>
      <c r="AU12" s="213"/>
      <c r="AV12" s="214">
        <v>0</v>
      </c>
      <c r="AW12" s="213">
        <v>0</v>
      </c>
      <c r="AX12" s="214">
        <v>0</v>
      </c>
      <c r="AY12" s="213">
        <v>0</v>
      </c>
      <c r="AZ12" s="214">
        <v>0</v>
      </c>
      <c r="BA12" s="213">
        <v>0</v>
      </c>
      <c r="BB12" s="213">
        <v>0</v>
      </c>
      <c r="BC12" s="213">
        <v>0</v>
      </c>
      <c r="BD12" s="213">
        <v>0</v>
      </c>
      <c r="BE12" s="213">
        <v>0</v>
      </c>
      <c r="BF12" s="213">
        <v>0</v>
      </c>
      <c r="BG12" s="213">
        <v>0</v>
      </c>
      <c r="BH12" s="213">
        <v>0</v>
      </c>
      <c r="BI12" s="213">
        <v>0</v>
      </c>
      <c r="BJ12" s="213">
        <v>1</v>
      </c>
      <c r="BK12" s="213">
        <v>1</v>
      </c>
      <c r="BL12" s="213">
        <v>1</v>
      </c>
      <c r="BM12" s="213">
        <v>0</v>
      </c>
      <c r="BN12" s="213">
        <v>0</v>
      </c>
      <c r="BO12" s="213">
        <v>1</v>
      </c>
      <c r="BP12" s="213">
        <v>3</v>
      </c>
      <c r="BQ12" s="213">
        <v>1</v>
      </c>
      <c r="BR12" s="213">
        <v>1</v>
      </c>
      <c r="BS12" s="213">
        <v>0</v>
      </c>
      <c r="BT12" s="213">
        <v>1</v>
      </c>
      <c r="BU12" s="213">
        <v>2</v>
      </c>
      <c r="BV12" s="213">
        <v>1</v>
      </c>
      <c r="BW12" s="213">
        <v>0</v>
      </c>
      <c r="BX12" s="213">
        <v>0</v>
      </c>
      <c r="BY12" s="213">
        <v>0</v>
      </c>
      <c r="BZ12" s="213">
        <v>1</v>
      </c>
      <c r="CA12" s="213">
        <v>2</v>
      </c>
      <c r="CB12" s="213">
        <v>4</v>
      </c>
      <c r="CC12" s="213">
        <v>3</v>
      </c>
      <c r="CD12" s="213">
        <v>5</v>
      </c>
      <c r="CE12" s="213">
        <v>3</v>
      </c>
      <c r="CF12" s="213">
        <v>0</v>
      </c>
      <c r="CG12" s="213">
        <v>2</v>
      </c>
      <c r="CH12" s="213">
        <v>11</v>
      </c>
      <c r="CI12" s="213">
        <v>11</v>
      </c>
      <c r="CJ12" s="213">
        <v>15</v>
      </c>
      <c r="CK12" s="213">
        <v>10</v>
      </c>
      <c r="CL12" s="213">
        <v>15</v>
      </c>
      <c r="CM12" s="213">
        <v>8</v>
      </c>
      <c r="CN12" s="213">
        <v>14</v>
      </c>
      <c r="CO12" s="213">
        <v>8</v>
      </c>
      <c r="CP12" s="213">
        <v>23</v>
      </c>
      <c r="CQ12" s="213">
        <v>6</v>
      </c>
      <c r="CR12" s="213">
        <v>60</v>
      </c>
      <c r="CS12" s="213">
        <v>23</v>
      </c>
      <c r="CT12" s="213">
        <v>248</v>
      </c>
      <c r="CU12" s="213">
        <v>145</v>
      </c>
      <c r="CV12" s="213">
        <v>161</v>
      </c>
      <c r="CW12" s="213">
        <v>70</v>
      </c>
      <c r="CX12" s="213">
        <v>155</v>
      </c>
      <c r="CY12" s="213">
        <v>65</v>
      </c>
      <c r="CZ12" s="213">
        <v>63</v>
      </c>
      <c r="DA12" s="213">
        <v>24</v>
      </c>
      <c r="DB12" s="213">
        <v>2</v>
      </c>
      <c r="DC12" s="213">
        <v>0</v>
      </c>
      <c r="DD12" s="213">
        <v>12</v>
      </c>
      <c r="DE12" s="213">
        <v>12</v>
      </c>
      <c r="DF12" s="213">
        <v>9</v>
      </c>
      <c r="DG12" s="213">
        <v>16</v>
      </c>
      <c r="DH12" s="213">
        <v>19</v>
      </c>
      <c r="DI12" s="213">
        <v>18</v>
      </c>
    </row>
    <row r="13" spans="1:113" ht="15.75" customHeight="1">
      <c r="A13" s="213" t="s">
        <v>502</v>
      </c>
      <c r="B13" s="218">
        <v>8</v>
      </c>
      <c r="C13" s="213" t="s">
        <v>507</v>
      </c>
      <c r="D13" s="213" t="s">
        <v>380</v>
      </c>
      <c r="E13" s="213" t="s">
        <v>508</v>
      </c>
      <c r="F13" s="213"/>
      <c r="G13" s="213" t="s">
        <v>591</v>
      </c>
      <c r="H13" s="213" t="s">
        <v>173</v>
      </c>
      <c r="I13" s="213" t="s">
        <v>511</v>
      </c>
      <c r="J13" s="213"/>
      <c r="K13" s="213"/>
      <c r="L13" s="213">
        <v>4.5</v>
      </c>
      <c r="M13" s="213">
        <v>13</v>
      </c>
      <c r="N13" s="213"/>
      <c r="O13" s="213"/>
      <c r="P13" s="213">
        <v>10.5</v>
      </c>
      <c r="Q13" s="213">
        <v>16.5</v>
      </c>
      <c r="R13" s="213"/>
      <c r="S13" s="213"/>
      <c r="T13" s="213">
        <v>0</v>
      </c>
      <c r="U13" s="213">
        <v>0</v>
      </c>
      <c r="V13" s="213"/>
      <c r="W13" s="213"/>
      <c r="X13" s="213">
        <v>0</v>
      </c>
      <c r="Y13" s="213">
        <v>0</v>
      </c>
      <c r="Z13" s="213"/>
      <c r="AA13" s="213"/>
      <c r="AB13" s="213">
        <v>0</v>
      </c>
      <c r="AC13" s="213">
        <v>0</v>
      </c>
      <c r="AD13" s="213"/>
      <c r="AE13" s="213"/>
      <c r="AF13" s="213">
        <v>0</v>
      </c>
      <c r="AG13" s="213">
        <v>0</v>
      </c>
      <c r="AH13" s="213"/>
      <c r="AI13" s="213"/>
      <c r="AJ13" s="213">
        <v>0</v>
      </c>
      <c r="AK13" s="213">
        <v>0</v>
      </c>
      <c r="AL13" s="213"/>
      <c r="AM13" s="213"/>
      <c r="AN13" s="213">
        <v>0</v>
      </c>
      <c r="AO13" s="213">
        <v>0</v>
      </c>
      <c r="AP13" s="214"/>
      <c r="AQ13" s="213"/>
      <c r="AR13" s="214">
        <v>0</v>
      </c>
      <c r="AS13" s="213">
        <v>0</v>
      </c>
      <c r="AT13" s="214"/>
      <c r="AU13" s="213"/>
      <c r="AV13" s="214">
        <v>0</v>
      </c>
      <c r="AW13" s="213">
        <v>0</v>
      </c>
      <c r="AX13" s="214">
        <v>0</v>
      </c>
      <c r="AY13" s="213">
        <v>0</v>
      </c>
      <c r="AZ13" s="214">
        <v>0</v>
      </c>
      <c r="BA13" s="213">
        <v>0</v>
      </c>
      <c r="BB13" s="213">
        <v>0</v>
      </c>
      <c r="BC13" s="213">
        <v>0</v>
      </c>
      <c r="BD13" s="213">
        <v>0</v>
      </c>
      <c r="BE13" s="213">
        <v>0</v>
      </c>
      <c r="BF13" s="213">
        <v>1</v>
      </c>
      <c r="BG13" s="213">
        <v>0</v>
      </c>
      <c r="BH13" s="213">
        <v>0</v>
      </c>
      <c r="BI13" s="213">
        <v>1</v>
      </c>
      <c r="BJ13" s="213">
        <v>1</v>
      </c>
      <c r="BK13" s="213">
        <v>2</v>
      </c>
      <c r="BL13" s="213">
        <v>2</v>
      </c>
      <c r="BM13" s="213">
        <v>2</v>
      </c>
      <c r="BN13" s="213">
        <v>1</v>
      </c>
      <c r="BO13" s="213">
        <v>1</v>
      </c>
      <c r="BP13" s="213">
        <v>0</v>
      </c>
      <c r="BQ13" s="213">
        <v>0</v>
      </c>
      <c r="BR13" s="213">
        <v>0</v>
      </c>
      <c r="BS13" s="213">
        <v>0</v>
      </c>
      <c r="BT13" s="213">
        <v>0</v>
      </c>
      <c r="BU13" s="213">
        <v>0</v>
      </c>
      <c r="BV13" s="213">
        <v>0</v>
      </c>
      <c r="BW13" s="213">
        <v>0</v>
      </c>
      <c r="BX13" s="213">
        <v>0</v>
      </c>
      <c r="BY13" s="213">
        <v>0</v>
      </c>
      <c r="BZ13" s="213">
        <v>0</v>
      </c>
      <c r="CA13" s="213">
        <v>0</v>
      </c>
      <c r="CB13" s="213">
        <v>0</v>
      </c>
      <c r="CC13" s="213">
        <v>0</v>
      </c>
      <c r="CD13" s="213">
        <v>1</v>
      </c>
      <c r="CE13" s="213">
        <v>2</v>
      </c>
      <c r="CF13" s="213">
        <v>2</v>
      </c>
      <c r="CG13" s="213">
        <v>2</v>
      </c>
      <c r="CH13" s="213">
        <v>2</v>
      </c>
      <c r="CI13" s="213">
        <v>3</v>
      </c>
      <c r="CJ13" s="213">
        <v>0</v>
      </c>
      <c r="CK13" s="213">
        <v>2</v>
      </c>
      <c r="CL13" s="213">
        <v>4</v>
      </c>
      <c r="CM13" s="213">
        <v>2</v>
      </c>
      <c r="CN13" s="213">
        <v>3</v>
      </c>
      <c r="CO13" s="213">
        <v>1</v>
      </c>
      <c r="CP13" s="213">
        <v>1</v>
      </c>
      <c r="CQ13" s="213">
        <v>0</v>
      </c>
      <c r="CR13" s="213">
        <v>27</v>
      </c>
      <c r="CS13" s="213">
        <v>10</v>
      </c>
      <c r="CT13" s="213">
        <v>27</v>
      </c>
      <c r="CU13" s="213">
        <v>25</v>
      </c>
      <c r="CV13" s="213">
        <v>12</v>
      </c>
      <c r="CW13" s="213">
        <v>14</v>
      </c>
      <c r="CX13" s="213">
        <v>5</v>
      </c>
      <c r="CY13" s="213">
        <v>4</v>
      </c>
      <c r="CZ13" s="213">
        <v>2</v>
      </c>
      <c r="DA13" s="213">
        <v>2</v>
      </c>
      <c r="DB13" s="213">
        <v>3</v>
      </c>
      <c r="DC13" s="213">
        <v>3</v>
      </c>
      <c r="DD13" s="213">
        <v>1</v>
      </c>
      <c r="DE13" s="213">
        <v>4</v>
      </c>
      <c r="DF13" s="213">
        <v>1</v>
      </c>
      <c r="DG13" s="213">
        <v>2</v>
      </c>
      <c r="DH13" s="213">
        <v>4</v>
      </c>
      <c r="DI13" s="213">
        <v>4</v>
      </c>
    </row>
    <row r="14" spans="1:113" ht="15.75" customHeight="1">
      <c r="A14" s="213" t="s">
        <v>502</v>
      </c>
      <c r="B14" s="218">
        <v>9</v>
      </c>
      <c r="C14" s="213" t="s">
        <v>507</v>
      </c>
      <c r="D14" s="213" t="s">
        <v>380</v>
      </c>
      <c r="E14" s="213" t="s">
        <v>508</v>
      </c>
      <c r="F14" s="213"/>
      <c r="G14" s="213" t="s">
        <v>596</v>
      </c>
      <c r="H14" s="213" t="s">
        <v>102</v>
      </c>
      <c r="I14" s="213" t="s">
        <v>511</v>
      </c>
      <c r="J14" s="213"/>
      <c r="K14" s="213"/>
      <c r="L14" s="213">
        <v>18</v>
      </c>
      <c r="M14" s="213">
        <v>42</v>
      </c>
      <c r="N14" s="213"/>
      <c r="O14" s="213"/>
      <c r="P14" s="213">
        <v>13.5</v>
      </c>
      <c r="Q14" s="213">
        <v>33.5</v>
      </c>
      <c r="R14" s="213"/>
      <c r="S14" s="213"/>
      <c r="T14" s="213">
        <v>0</v>
      </c>
      <c r="U14" s="213">
        <v>0</v>
      </c>
      <c r="V14" s="213"/>
      <c r="W14" s="213"/>
      <c r="X14" s="213">
        <v>0</v>
      </c>
      <c r="Y14" s="213">
        <v>0</v>
      </c>
      <c r="Z14" s="213"/>
      <c r="AA14" s="213"/>
      <c r="AB14" s="213">
        <v>0</v>
      </c>
      <c r="AC14" s="213">
        <v>0</v>
      </c>
      <c r="AD14" s="213"/>
      <c r="AE14" s="213"/>
      <c r="AF14" s="213">
        <v>0</v>
      </c>
      <c r="AG14" s="213">
        <v>0</v>
      </c>
      <c r="AH14" s="213"/>
      <c r="AI14" s="213"/>
      <c r="AJ14" s="213">
        <v>0</v>
      </c>
      <c r="AK14" s="213">
        <v>0</v>
      </c>
      <c r="AL14" s="213"/>
      <c r="AM14" s="213"/>
      <c r="AN14" s="213">
        <v>0</v>
      </c>
      <c r="AO14" s="213">
        <v>0</v>
      </c>
      <c r="AP14" s="214"/>
      <c r="AQ14" s="213"/>
      <c r="AR14" s="214">
        <v>0</v>
      </c>
      <c r="AS14" s="213">
        <v>0</v>
      </c>
      <c r="AT14" s="214"/>
      <c r="AU14" s="213"/>
      <c r="AV14" s="214">
        <v>0</v>
      </c>
      <c r="AW14" s="213">
        <v>0</v>
      </c>
      <c r="AX14" s="214">
        <v>1</v>
      </c>
      <c r="AY14" s="213">
        <v>1</v>
      </c>
      <c r="AZ14" s="214">
        <v>0</v>
      </c>
      <c r="BA14" s="213">
        <v>0</v>
      </c>
      <c r="BB14" s="213">
        <v>0</v>
      </c>
      <c r="BC14" s="213">
        <v>0</v>
      </c>
      <c r="BD14" s="213">
        <v>0</v>
      </c>
      <c r="BE14" s="213">
        <v>0</v>
      </c>
      <c r="BF14" s="213">
        <v>0</v>
      </c>
      <c r="BG14" s="213">
        <v>0</v>
      </c>
      <c r="BH14" s="213">
        <v>1</v>
      </c>
      <c r="BI14" s="213">
        <v>2</v>
      </c>
      <c r="BJ14" s="213">
        <v>1</v>
      </c>
      <c r="BK14" s="213">
        <v>1</v>
      </c>
      <c r="BL14" s="213">
        <v>3</v>
      </c>
      <c r="BM14" s="213">
        <v>6</v>
      </c>
      <c r="BN14" s="213">
        <v>12</v>
      </c>
      <c r="BO14" s="213">
        <v>3</v>
      </c>
      <c r="BP14" s="213">
        <v>29</v>
      </c>
      <c r="BQ14" s="213">
        <v>9</v>
      </c>
      <c r="BR14" s="213">
        <v>2</v>
      </c>
      <c r="BS14" s="213">
        <v>1</v>
      </c>
      <c r="BT14" s="213">
        <v>5</v>
      </c>
      <c r="BU14" s="213">
        <v>3</v>
      </c>
      <c r="BV14" s="213">
        <v>1</v>
      </c>
      <c r="BW14" s="213">
        <v>1</v>
      </c>
      <c r="BX14" s="213">
        <v>1</v>
      </c>
      <c r="BY14" s="213">
        <v>2</v>
      </c>
      <c r="BZ14" s="213">
        <v>9</v>
      </c>
      <c r="CA14" s="213">
        <v>3</v>
      </c>
      <c r="CB14" s="213">
        <v>23</v>
      </c>
      <c r="CC14" s="213">
        <v>11</v>
      </c>
      <c r="CD14" s="213">
        <v>7</v>
      </c>
      <c r="CE14" s="213">
        <v>3</v>
      </c>
      <c r="CF14" s="213">
        <v>55</v>
      </c>
      <c r="CG14" s="213">
        <v>32</v>
      </c>
      <c r="CH14" s="213">
        <v>46</v>
      </c>
      <c r="CI14" s="213">
        <v>21</v>
      </c>
      <c r="CJ14" s="213">
        <f>(112+94)/2</f>
        <v>103</v>
      </c>
      <c r="CK14" s="213">
        <v>37</v>
      </c>
      <c r="CL14" s="213">
        <v>32</v>
      </c>
      <c r="CM14" s="213">
        <v>10</v>
      </c>
      <c r="CN14" s="213">
        <v>90</v>
      </c>
      <c r="CO14" s="213">
        <v>43</v>
      </c>
      <c r="CP14" s="213">
        <v>26</v>
      </c>
      <c r="CQ14" s="213">
        <v>13</v>
      </c>
      <c r="CR14" s="213">
        <v>206</v>
      </c>
      <c r="CS14" s="213">
        <v>102</v>
      </c>
      <c r="CT14" s="213">
        <v>109</v>
      </c>
      <c r="CU14" s="213">
        <v>113</v>
      </c>
      <c r="CV14" s="213">
        <f>278/2</f>
        <v>139</v>
      </c>
      <c r="CW14" s="213">
        <v>101</v>
      </c>
      <c r="CX14" s="213">
        <v>22</v>
      </c>
      <c r="CY14" s="213">
        <v>11</v>
      </c>
      <c r="CZ14" s="213">
        <v>55</v>
      </c>
      <c r="DA14" s="213">
        <v>46</v>
      </c>
      <c r="DB14" s="213">
        <v>2</v>
      </c>
      <c r="DC14" s="213">
        <v>4</v>
      </c>
      <c r="DD14" s="213">
        <v>18</v>
      </c>
      <c r="DE14" s="213">
        <v>20</v>
      </c>
      <c r="DF14" s="213">
        <v>1</v>
      </c>
      <c r="DG14" s="213">
        <v>2</v>
      </c>
      <c r="DH14" s="213">
        <v>12</v>
      </c>
      <c r="DI14" s="213"/>
    </row>
    <row r="15" spans="1:113" ht="15.75" customHeight="1">
      <c r="A15" s="213" t="s">
        <v>502</v>
      </c>
      <c r="B15" s="218">
        <v>10</v>
      </c>
      <c r="C15" s="213" t="s">
        <v>507</v>
      </c>
      <c r="D15" s="213" t="s">
        <v>380</v>
      </c>
      <c r="E15" s="213" t="s">
        <v>508</v>
      </c>
      <c r="F15" s="213"/>
      <c r="G15" s="213" t="s">
        <v>601</v>
      </c>
      <c r="H15" s="213" t="s">
        <v>602</v>
      </c>
      <c r="I15" s="213" t="s">
        <v>511</v>
      </c>
      <c r="J15" s="213"/>
      <c r="K15" s="213"/>
      <c r="L15" s="213">
        <v>0.5</v>
      </c>
      <c r="M15" s="213">
        <v>3.5</v>
      </c>
      <c r="N15" s="213"/>
      <c r="O15" s="213"/>
      <c r="P15" s="213">
        <v>1</v>
      </c>
      <c r="Q15" s="213">
        <v>3</v>
      </c>
      <c r="R15" s="213"/>
      <c r="S15" s="213"/>
      <c r="T15" s="213">
        <v>0</v>
      </c>
      <c r="U15" s="213">
        <v>0</v>
      </c>
      <c r="V15" s="213"/>
      <c r="W15" s="213"/>
      <c r="X15" s="213">
        <v>0</v>
      </c>
      <c r="Y15" s="213">
        <v>0</v>
      </c>
      <c r="Z15" s="213"/>
      <c r="AA15" s="213"/>
      <c r="AB15" s="213">
        <v>0</v>
      </c>
      <c r="AC15" s="213">
        <v>0</v>
      </c>
      <c r="AD15" s="213"/>
      <c r="AE15" s="213"/>
      <c r="AF15" s="213">
        <v>0</v>
      </c>
      <c r="AG15" s="213">
        <v>0</v>
      </c>
      <c r="AH15" s="213"/>
      <c r="AI15" s="213"/>
      <c r="AJ15" s="213">
        <v>0</v>
      </c>
      <c r="AK15" s="213">
        <v>0</v>
      </c>
      <c r="AL15" s="213"/>
      <c r="AM15" s="213"/>
      <c r="AN15" s="213">
        <v>0</v>
      </c>
      <c r="AO15" s="213">
        <v>0</v>
      </c>
      <c r="AP15" s="214"/>
      <c r="AQ15" s="213"/>
      <c r="AR15" s="214">
        <v>0</v>
      </c>
      <c r="AS15" s="213">
        <v>0</v>
      </c>
      <c r="AT15" s="214"/>
      <c r="AU15" s="213"/>
      <c r="AV15" s="214">
        <v>0</v>
      </c>
      <c r="AW15" s="213">
        <v>0</v>
      </c>
      <c r="AX15" s="214">
        <v>0</v>
      </c>
      <c r="AY15" s="213">
        <v>0</v>
      </c>
      <c r="AZ15" s="214">
        <v>0</v>
      </c>
      <c r="BA15" s="213">
        <v>0</v>
      </c>
      <c r="BB15" s="213">
        <v>0</v>
      </c>
      <c r="BC15" s="213">
        <v>0</v>
      </c>
      <c r="BD15" s="213">
        <v>0</v>
      </c>
      <c r="BE15" s="213">
        <v>0</v>
      </c>
      <c r="BF15" s="213">
        <v>0</v>
      </c>
      <c r="BG15" s="213">
        <v>0</v>
      </c>
      <c r="BH15" s="213">
        <v>0</v>
      </c>
      <c r="BI15" s="213">
        <v>0</v>
      </c>
      <c r="BJ15" s="213">
        <v>0</v>
      </c>
      <c r="BK15" s="213">
        <v>0</v>
      </c>
      <c r="BL15" s="213">
        <v>0</v>
      </c>
      <c r="BM15" s="213">
        <v>0</v>
      </c>
      <c r="BN15" s="213">
        <v>0</v>
      </c>
      <c r="BO15" s="213">
        <v>1</v>
      </c>
      <c r="BP15" s="213">
        <v>0</v>
      </c>
      <c r="BQ15" s="213">
        <v>0</v>
      </c>
      <c r="BR15" s="213">
        <v>0</v>
      </c>
      <c r="BS15" s="213">
        <v>0</v>
      </c>
      <c r="BT15" s="213">
        <v>1</v>
      </c>
      <c r="BU15" s="213">
        <v>0</v>
      </c>
      <c r="BV15" s="213">
        <v>1</v>
      </c>
      <c r="BW15" s="213">
        <v>1</v>
      </c>
      <c r="BX15" s="213">
        <v>0</v>
      </c>
      <c r="BY15" s="213">
        <v>0</v>
      </c>
      <c r="BZ15" s="213">
        <v>0</v>
      </c>
      <c r="CA15" s="213">
        <v>1</v>
      </c>
      <c r="CB15" s="213">
        <v>0</v>
      </c>
      <c r="CC15" s="213">
        <v>0</v>
      </c>
      <c r="CD15" s="213">
        <v>1</v>
      </c>
      <c r="CE15" s="213">
        <v>1</v>
      </c>
      <c r="CF15" s="213">
        <v>0</v>
      </c>
      <c r="CG15" s="213">
        <v>1</v>
      </c>
      <c r="CH15" s="213">
        <v>1</v>
      </c>
      <c r="CI15" s="213">
        <v>2</v>
      </c>
      <c r="CJ15" s="213">
        <v>1</v>
      </c>
      <c r="CK15" s="213">
        <v>4</v>
      </c>
      <c r="CL15" s="213">
        <v>5</v>
      </c>
      <c r="CM15" s="213">
        <v>3</v>
      </c>
      <c r="CN15" s="213">
        <v>3</v>
      </c>
      <c r="CO15" s="213">
        <v>5</v>
      </c>
      <c r="CP15" s="213">
        <v>2</v>
      </c>
      <c r="CQ15" s="213">
        <v>3</v>
      </c>
      <c r="CR15" s="213">
        <v>13</v>
      </c>
      <c r="CS15" s="213">
        <v>12</v>
      </c>
      <c r="CT15" s="213">
        <v>13</v>
      </c>
      <c r="CU15" s="213">
        <v>15</v>
      </c>
      <c r="CV15" s="213">
        <v>22</v>
      </c>
      <c r="CW15" s="213">
        <v>29</v>
      </c>
      <c r="CX15" s="213">
        <v>8</v>
      </c>
      <c r="CY15" s="213">
        <v>13</v>
      </c>
      <c r="CZ15" s="213">
        <v>9</v>
      </c>
      <c r="DA15" s="213">
        <v>15</v>
      </c>
      <c r="DB15" s="213">
        <v>2</v>
      </c>
      <c r="DC15" s="213">
        <v>1</v>
      </c>
      <c r="DD15" s="213">
        <v>3</v>
      </c>
      <c r="DE15" s="213">
        <v>4</v>
      </c>
      <c r="DF15" s="213">
        <v>1</v>
      </c>
      <c r="DG15" s="213">
        <v>1</v>
      </c>
      <c r="DH15" s="213"/>
      <c r="DI15" s="213"/>
    </row>
    <row r="16" spans="1:113" ht="15.75" customHeight="1">
      <c r="A16" s="213" t="s">
        <v>502</v>
      </c>
      <c r="B16" s="218">
        <v>11</v>
      </c>
      <c r="C16" s="213" t="s">
        <v>507</v>
      </c>
      <c r="D16" s="213" t="s">
        <v>380</v>
      </c>
      <c r="E16" s="213" t="s">
        <v>508</v>
      </c>
      <c r="F16" s="213"/>
      <c r="G16" s="213" t="s">
        <v>603</v>
      </c>
      <c r="H16" s="213" t="s">
        <v>102</v>
      </c>
      <c r="I16" s="213" t="s">
        <v>511</v>
      </c>
      <c r="J16" s="213"/>
      <c r="K16" s="213"/>
      <c r="L16" s="213">
        <v>25.5</v>
      </c>
      <c r="M16" s="213">
        <v>28.5</v>
      </c>
      <c r="N16" s="213"/>
      <c r="O16" s="213"/>
      <c r="P16" s="213">
        <v>12.5</v>
      </c>
      <c r="Q16" s="213">
        <v>38</v>
      </c>
      <c r="R16" s="213"/>
      <c r="S16" s="213"/>
      <c r="T16" s="213">
        <v>0.5</v>
      </c>
      <c r="U16" s="213">
        <v>0.5</v>
      </c>
      <c r="V16" s="213"/>
      <c r="W16" s="213"/>
      <c r="X16" s="213">
        <v>0</v>
      </c>
      <c r="Y16" s="213">
        <v>0</v>
      </c>
      <c r="Z16" s="213"/>
      <c r="AA16" s="213"/>
      <c r="AB16" s="213">
        <v>0</v>
      </c>
      <c r="AC16" s="213">
        <v>0</v>
      </c>
      <c r="AD16" s="213"/>
      <c r="AE16" s="213"/>
      <c r="AF16" s="213">
        <v>0</v>
      </c>
      <c r="AG16" s="213">
        <v>0.5</v>
      </c>
      <c r="AH16" s="213"/>
      <c r="AI16" s="213"/>
      <c r="AJ16" s="213">
        <v>0.5</v>
      </c>
      <c r="AK16" s="213">
        <v>0.5</v>
      </c>
      <c r="AL16" s="213"/>
      <c r="AM16" s="213"/>
      <c r="AN16" s="213">
        <v>0</v>
      </c>
      <c r="AO16" s="213">
        <v>0</v>
      </c>
      <c r="AP16" s="214"/>
      <c r="AQ16" s="213"/>
      <c r="AR16" s="214">
        <v>0</v>
      </c>
      <c r="AS16" s="213">
        <v>1</v>
      </c>
      <c r="AT16" s="214"/>
      <c r="AU16" s="213"/>
      <c r="AV16" s="214">
        <v>0</v>
      </c>
      <c r="AW16" s="213">
        <v>0</v>
      </c>
      <c r="AX16" s="214">
        <v>1</v>
      </c>
      <c r="AY16" s="213">
        <v>1</v>
      </c>
      <c r="AZ16" s="214">
        <v>0</v>
      </c>
      <c r="BA16" s="213">
        <v>1</v>
      </c>
      <c r="BB16" s="213">
        <v>1</v>
      </c>
      <c r="BC16" s="213">
        <v>0</v>
      </c>
      <c r="BD16" s="213">
        <v>1</v>
      </c>
      <c r="BE16" s="213">
        <v>1</v>
      </c>
      <c r="BF16" s="213">
        <v>2</v>
      </c>
      <c r="BG16" s="213">
        <v>2</v>
      </c>
      <c r="BH16" s="213">
        <v>1</v>
      </c>
      <c r="BI16" s="213">
        <v>1</v>
      </c>
      <c r="BJ16" s="213">
        <v>2</v>
      </c>
      <c r="BK16" s="213">
        <v>0</v>
      </c>
      <c r="BL16" s="213">
        <v>19</v>
      </c>
      <c r="BM16" s="213">
        <v>7</v>
      </c>
      <c r="BN16" s="213">
        <v>7</v>
      </c>
      <c r="BO16" s="213">
        <v>4</v>
      </c>
      <c r="BP16" s="213">
        <v>4</v>
      </c>
      <c r="BQ16" s="213">
        <v>1</v>
      </c>
      <c r="BR16" s="213">
        <v>2</v>
      </c>
      <c r="BS16" s="213">
        <v>2</v>
      </c>
      <c r="BT16" s="213">
        <v>2</v>
      </c>
      <c r="BU16" s="213">
        <v>3</v>
      </c>
      <c r="BV16" s="213">
        <v>3</v>
      </c>
      <c r="BW16" s="213">
        <v>5</v>
      </c>
      <c r="BX16" s="213">
        <v>3</v>
      </c>
      <c r="BY16" s="213">
        <v>2</v>
      </c>
      <c r="BZ16" s="213">
        <v>14</v>
      </c>
      <c r="CA16" s="213">
        <v>12</v>
      </c>
      <c r="CB16" s="213">
        <v>19</v>
      </c>
      <c r="CC16" s="213">
        <v>22</v>
      </c>
      <c r="CD16" s="213">
        <v>21</v>
      </c>
      <c r="CE16" s="213">
        <v>14</v>
      </c>
      <c r="CF16" s="213">
        <v>51</v>
      </c>
      <c r="CG16" s="213">
        <v>31</v>
      </c>
      <c r="CH16" s="213">
        <v>76</v>
      </c>
      <c r="CI16" s="213">
        <v>38</v>
      </c>
      <c r="CJ16" s="213">
        <f>(143+174)/2</f>
        <v>158.5</v>
      </c>
      <c r="CK16" s="213">
        <v>52</v>
      </c>
      <c r="CL16" s="213">
        <v>65</v>
      </c>
      <c r="CM16" s="213">
        <v>31</v>
      </c>
      <c r="CN16" s="213">
        <v>128</v>
      </c>
      <c r="CO16" s="213">
        <v>73</v>
      </c>
      <c r="CP16" s="213">
        <v>43</v>
      </c>
      <c r="CQ16" s="213">
        <v>22</v>
      </c>
      <c r="CR16" s="213">
        <v>189</v>
      </c>
      <c r="CS16" s="213">
        <v>97</v>
      </c>
      <c r="CT16" s="213">
        <v>197</v>
      </c>
      <c r="CU16" s="213">
        <v>158</v>
      </c>
      <c r="CV16" s="213">
        <v>149</v>
      </c>
      <c r="CW16" s="213">
        <v>120</v>
      </c>
      <c r="CX16" s="213">
        <v>53</v>
      </c>
      <c r="CY16" s="213">
        <v>44</v>
      </c>
      <c r="CZ16" s="213">
        <v>39</v>
      </c>
      <c r="DA16" s="213">
        <v>44</v>
      </c>
      <c r="DB16" s="213">
        <v>14</v>
      </c>
      <c r="DC16" s="213">
        <v>16</v>
      </c>
      <c r="DD16" s="213">
        <v>13</v>
      </c>
      <c r="DE16" s="213">
        <v>21</v>
      </c>
      <c r="DF16" s="213">
        <v>1</v>
      </c>
      <c r="DG16" s="213">
        <v>0</v>
      </c>
      <c r="DH16" s="213"/>
      <c r="DI16" s="213"/>
    </row>
    <row r="17" spans="1:113" ht="15.75" customHeight="1">
      <c r="A17" s="213" t="s">
        <v>502</v>
      </c>
      <c r="B17" s="218">
        <v>12</v>
      </c>
      <c r="C17" s="213" t="s">
        <v>507</v>
      </c>
      <c r="D17" s="213" t="s">
        <v>380</v>
      </c>
      <c r="E17" s="213" t="s">
        <v>508</v>
      </c>
      <c r="F17" s="213"/>
      <c r="G17" s="213" t="s">
        <v>604</v>
      </c>
      <c r="H17" s="213"/>
      <c r="I17" s="213" t="s">
        <v>605</v>
      </c>
      <c r="J17" s="213"/>
      <c r="K17" s="213"/>
      <c r="L17" s="213">
        <v>20.5</v>
      </c>
      <c r="M17" s="213">
        <v>73</v>
      </c>
      <c r="N17" s="213"/>
      <c r="O17" s="213"/>
      <c r="P17" s="213">
        <v>297.5</v>
      </c>
      <c r="Q17" s="213">
        <v>486.5</v>
      </c>
      <c r="R17" s="213"/>
      <c r="S17" s="213"/>
      <c r="T17" s="213">
        <v>0</v>
      </c>
      <c r="U17" s="213">
        <v>0</v>
      </c>
      <c r="V17" s="213"/>
      <c r="W17" s="213"/>
      <c r="X17" s="213">
        <v>0</v>
      </c>
      <c r="Y17" s="213">
        <v>0.5</v>
      </c>
      <c r="Z17" s="213"/>
      <c r="AA17" s="213"/>
      <c r="AB17" s="213">
        <v>0</v>
      </c>
      <c r="AC17" s="213">
        <v>0</v>
      </c>
      <c r="AD17" s="213"/>
      <c r="AE17" s="213"/>
      <c r="AF17" s="213">
        <v>1</v>
      </c>
      <c r="AG17" s="213">
        <v>4</v>
      </c>
      <c r="AH17" s="213"/>
      <c r="AI17" s="213"/>
      <c r="AJ17" s="213">
        <v>1.5</v>
      </c>
      <c r="AK17" s="213">
        <v>2.5</v>
      </c>
      <c r="AL17" s="213"/>
      <c r="AM17" s="213"/>
      <c r="AN17" s="213">
        <v>2</v>
      </c>
      <c r="AO17" s="213">
        <v>0.5</v>
      </c>
      <c r="AP17" s="214"/>
      <c r="AQ17" s="213"/>
      <c r="AR17" s="214">
        <v>4</v>
      </c>
      <c r="AS17" s="213">
        <v>4</v>
      </c>
      <c r="AT17" s="214"/>
      <c r="AU17" s="213"/>
      <c r="AV17" s="214">
        <v>1</v>
      </c>
      <c r="AW17" s="213">
        <v>0</v>
      </c>
      <c r="AX17" s="214">
        <v>0</v>
      </c>
      <c r="AY17" s="213">
        <v>0</v>
      </c>
      <c r="AZ17" s="214">
        <v>0</v>
      </c>
      <c r="BA17" s="213">
        <v>1</v>
      </c>
      <c r="BB17" s="213">
        <v>0</v>
      </c>
      <c r="BC17" s="213">
        <v>0</v>
      </c>
      <c r="BD17" s="213">
        <v>3</v>
      </c>
      <c r="BE17" s="213">
        <v>0</v>
      </c>
      <c r="BF17" s="213">
        <v>1</v>
      </c>
      <c r="BG17" s="213">
        <v>0</v>
      </c>
      <c r="BH17" s="213">
        <v>0</v>
      </c>
      <c r="BI17" s="213">
        <v>0</v>
      </c>
      <c r="BJ17" s="213">
        <v>1</v>
      </c>
      <c r="BK17" s="213">
        <v>0</v>
      </c>
      <c r="BL17" s="213">
        <v>1</v>
      </c>
      <c r="BM17" s="213">
        <v>1</v>
      </c>
      <c r="BN17" s="213">
        <v>3</v>
      </c>
      <c r="BO17" s="213">
        <v>1</v>
      </c>
      <c r="BP17" s="213">
        <v>1</v>
      </c>
      <c r="BQ17" s="213">
        <v>2</v>
      </c>
      <c r="BR17" s="213">
        <v>0</v>
      </c>
      <c r="BS17" s="213">
        <v>0</v>
      </c>
      <c r="BT17" s="213">
        <v>1</v>
      </c>
      <c r="BU17" s="213">
        <v>2</v>
      </c>
      <c r="BV17" s="213">
        <v>1</v>
      </c>
      <c r="BW17" s="213">
        <v>1</v>
      </c>
      <c r="BX17" s="213">
        <v>1</v>
      </c>
      <c r="BY17" s="213">
        <v>1</v>
      </c>
      <c r="BZ17" s="213">
        <v>11</v>
      </c>
      <c r="CA17" s="213">
        <v>10</v>
      </c>
      <c r="CB17" s="213">
        <v>41</v>
      </c>
      <c r="CC17" s="213">
        <v>55</v>
      </c>
      <c r="CD17" s="213">
        <v>29</v>
      </c>
      <c r="CE17" s="213">
        <v>38</v>
      </c>
      <c r="CF17" s="213">
        <v>73</v>
      </c>
      <c r="CG17" s="213">
        <v>91</v>
      </c>
      <c r="CH17" s="213">
        <v>38</v>
      </c>
      <c r="CI17" s="213">
        <v>35</v>
      </c>
      <c r="CJ17" s="213">
        <f>(135+57)/2</f>
        <v>96</v>
      </c>
      <c r="CK17" s="213">
        <v>48</v>
      </c>
      <c r="CL17" s="213">
        <v>40</v>
      </c>
      <c r="CM17" s="213">
        <v>26</v>
      </c>
      <c r="CN17" s="213">
        <v>35</v>
      </c>
      <c r="CO17" s="213">
        <v>20</v>
      </c>
      <c r="CP17" s="213">
        <v>5</v>
      </c>
      <c r="CQ17" s="213">
        <v>10</v>
      </c>
      <c r="CR17" s="213">
        <v>99</v>
      </c>
      <c r="CS17" s="213">
        <v>89</v>
      </c>
      <c r="CT17" s="213">
        <v>288</v>
      </c>
      <c r="CU17" s="213">
        <v>326</v>
      </c>
      <c r="CV17" s="213">
        <v>280</v>
      </c>
      <c r="CW17" s="213">
        <v>382</v>
      </c>
      <c r="CX17" s="213">
        <v>187</v>
      </c>
      <c r="CY17" s="213">
        <v>152</v>
      </c>
      <c r="CZ17" s="213">
        <f>(297+224)/2</f>
        <v>260.5</v>
      </c>
      <c r="DA17" s="213">
        <f>(319+255)/2</f>
        <v>287</v>
      </c>
      <c r="DB17" s="213">
        <v>270</v>
      </c>
      <c r="DC17" s="213">
        <v>193</v>
      </c>
      <c r="DD17" s="213">
        <v>480</v>
      </c>
      <c r="DE17" s="213">
        <f>874/2</f>
        <v>437</v>
      </c>
      <c r="DF17" s="213">
        <v>3</v>
      </c>
      <c r="DG17" s="213">
        <v>3</v>
      </c>
      <c r="DH17" s="213"/>
      <c r="DI17" s="213"/>
    </row>
    <row r="18" spans="1:113" ht="15.75" customHeight="1">
      <c r="A18" s="275"/>
      <c r="B18" s="273"/>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123"/>
      <c r="AQ18" s="275"/>
      <c r="AR18" s="123"/>
      <c r="AS18" s="275"/>
      <c r="AT18" s="123"/>
      <c r="AU18" s="275"/>
      <c r="AV18" s="123"/>
      <c r="AW18" s="275"/>
      <c r="AX18" s="123"/>
      <c r="AY18" s="275"/>
      <c r="AZ18" s="123"/>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row>
    <row r="19" spans="1:113" ht="15.75" customHeight="1">
      <c r="A19" s="272"/>
      <c r="B19" s="273"/>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124"/>
      <c r="AQ19" s="272"/>
      <c r="AR19" s="124"/>
      <c r="AS19" s="272"/>
      <c r="AT19" s="124"/>
      <c r="AU19" s="272"/>
      <c r="AV19" s="124"/>
      <c r="AW19" s="272"/>
      <c r="AX19" s="124"/>
      <c r="AY19" s="272"/>
      <c r="AZ19" s="124"/>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272"/>
      <c r="DC19" s="272"/>
      <c r="DD19" s="272"/>
      <c r="DE19" s="272"/>
      <c r="DF19" s="272"/>
      <c r="DG19" s="272"/>
      <c r="DH19" s="272"/>
      <c r="DI19" s="272"/>
    </row>
    <row r="20" spans="1:113" ht="15.75" customHeight="1">
      <c r="A20" s="216" t="s">
        <v>502</v>
      </c>
      <c r="B20" s="148" t="s">
        <v>606</v>
      </c>
      <c r="C20" s="216" t="s">
        <v>607</v>
      </c>
      <c r="D20" s="216" t="s">
        <v>380</v>
      </c>
      <c r="E20" s="216" t="s">
        <v>608</v>
      </c>
      <c r="F20" s="216"/>
      <c r="G20" s="216"/>
      <c r="H20" s="216" t="s">
        <v>537</v>
      </c>
      <c r="I20" s="216" t="s">
        <v>511</v>
      </c>
      <c r="J20" s="216">
        <v>2</v>
      </c>
      <c r="K20" s="216">
        <v>4</v>
      </c>
      <c r="L20" s="216">
        <v>2</v>
      </c>
      <c r="M20" s="216">
        <v>4</v>
      </c>
      <c r="N20" s="216">
        <v>5</v>
      </c>
      <c r="O20" s="216">
        <v>3</v>
      </c>
      <c r="P20" s="216">
        <v>0</v>
      </c>
      <c r="Q20" s="216">
        <v>1</v>
      </c>
      <c r="R20" s="216">
        <v>0</v>
      </c>
      <c r="S20" s="216">
        <v>1</v>
      </c>
      <c r="T20" s="216">
        <v>0</v>
      </c>
      <c r="U20" s="216">
        <v>0</v>
      </c>
      <c r="V20" s="216">
        <v>0</v>
      </c>
      <c r="W20" s="216">
        <v>0</v>
      </c>
      <c r="X20" s="216">
        <v>0</v>
      </c>
      <c r="Y20" s="216">
        <v>0</v>
      </c>
      <c r="Z20" s="216">
        <v>0</v>
      </c>
      <c r="AA20" s="216">
        <v>0</v>
      </c>
      <c r="AB20" s="216">
        <v>0</v>
      </c>
      <c r="AC20" s="216">
        <v>0</v>
      </c>
      <c r="AD20" s="216">
        <v>0</v>
      </c>
      <c r="AE20" s="216">
        <v>0</v>
      </c>
      <c r="AF20" s="216">
        <v>0</v>
      </c>
      <c r="AG20" s="216">
        <v>0</v>
      </c>
      <c r="AH20" s="216">
        <v>0</v>
      </c>
      <c r="AI20" s="216">
        <v>0</v>
      </c>
      <c r="AJ20" s="216">
        <v>0</v>
      </c>
      <c r="AK20" s="216">
        <v>0</v>
      </c>
      <c r="AL20" s="216">
        <v>0</v>
      </c>
      <c r="AM20" s="216">
        <v>0</v>
      </c>
      <c r="AN20" s="275">
        <v>0</v>
      </c>
      <c r="AO20" s="275">
        <v>0</v>
      </c>
      <c r="AP20" s="123">
        <v>0</v>
      </c>
      <c r="AQ20" s="275">
        <v>0</v>
      </c>
      <c r="AR20" s="123">
        <v>0</v>
      </c>
      <c r="AS20" s="275">
        <v>0</v>
      </c>
      <c r="AT20" s="123">
        <v>0</v>
      </c>
      <c r="AU20" s="275">
        <v>0</v>
      </c>
      <c r="AV20" s="123">
        <v>0</v>
      </c>
      <c r="AW20" s="275">
        <v>0</v>
      </c>
      <c r="AX20" s="123">
        <v>0</v>
      </c>
      <c r="AY20" s="275">
        <v>0</v>
      </c>
      <c r="AZ20" s="123">
        <v>0</v>
      </c>
      <c r="BA20" s="275">
        <v>0</v>
      </c>
      <c r="BB20" s="275">
        <v>0</v>
      </c>
      <c r="BC20" s="275">
        <v>0</v>
      </c>
      <c r="BD20" s="275">
        <v>0</v>
      </c>
      <c r="BE20" s="275">
        <v>0</v>
      </c>
      <c r="BF20" s="275">
        <v>0</v>
      </c>
      <c r="BG20" s="275">
        <v>0</v>
      </c>
      <c r="BH20" s="275">
        <v>0</v>
      </c>
      <c r="BI20" s="275">
        <v>0</v>
      </c>
      <c r="BJ20" s="275">
        <v>0</v>
      </c>
      <c r="BK20" s="275">
        <v>0</v>
      </c>
      <c r="BL20" s="275">
        <v>0</v>
      </c>
      <c r="BM20" s="275">
        <v>0</v>
      </c>
      <c r="BN20" s="275">
        <v>1</v>
      </c>
      <c r="BO20" s="275">
        <v>1</v>
      </c>
      <c r="BP20" s="275">
        <v>1</v>
      </c>
      <c r="BQ20" s="275">
        <v>0</v>
      </c>
      <c r="BR20" s="275">
        <v>0</v>
      </c>
      <c r="BS20" s="275">
        <v>0</v>
      </c>
      <c r="BT20" s="275">
        <v>2</v>
      </c>
      <c r="BU20" s="275">
        <v>1</v>
      </c>
      <c r="BV20" s="275">
        <v>1</v>
      </c>
      <c r="BW20" s="275">
        <v>1</v>
      </c>
      <c r="BX20" s="275">
        <v>0</v>
      </c>
      <c r="BY20" s="275">
        <v>1</v>
      </c>
      <c r="BZ20" s="275">
        <v>0</v>
      </c>
      <c r="CA20" s="275">
        <v>0</v>
      </c>
      <c r="CB20" s="275">
        <v>1</v>
      </c>
      <c r="CC20" s="275">
        <v>0</v>
      </c>
      <c r="CD20" s="275">
        <v>2</v>
      </c>
      <c r="CE20" s="275">
        <v>2</v>
      </c>
      <c r="CF20" s="275">
        <v>11</v>
      </c>
      <c r="CG20" s="275">
        <v>8</v>
      </c>
      <c r="CH20" s="275">
        <v>73</v>
      </c>
      <c r="CI20" s="275">
        <v>39</v>
      </c>
      <c r="CJ20" s="275">
        <v>13</v>
      </c>
      <c r="CK20" s="275">
        <v>2</v>
      </c>
      <c r="CL20" s="275">
        <v>25</v>
      </c>
      <c r="CM20" s="275" t="s">
        <v>448</v>
      </c>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row>
    <row r="21" spans="1:113" ht="15.75" customHeight="1">
      <c r="A21" s="216" t="s">
        <v>502</v>
      </c>
      <c r="B21" s="148" t="s">
        <v>609</v>
      </c>
      <c r="C21" s="216" t="s">
        <v>607</v>
      </c>
      <c r="D21" s="216" t="s">
        <v>380</v>
      </c>
      <c r="E21" s="216" t="s">
        <v>608</v>
      </c>
      <c r="F21" s="216"/>
      <c r="G21" s="216"/>
      <c r="H21" s="216" t="s">
        <v>1021</v>
      </c>
      <c r="I21" s="216" t="s">
        <v>511</v>
      </c>
      <c r="J21" s="216">
        <v>2</v>
      </c>
      <c r="K21" s="216">
        <v>3</v>
      </c>
      <c r="L21" s="216">
        <v>3</v>
      </c>
      <c r="M21" s="216">
        <v>2</v>
      </c>
      <c r="N21" s="216">
        <v>0</v>
      </c>
      <c r="O21" s="216">
        <v>0</v>
      </c>
      <c r="P21" s="216">
        <v>0</v>
      </c>
      <c r="Q21" s="216">
        <v>0</v>
      </c>
      <c r="R21" s="216">
        <v>0</v>
      </c>
      <c r="S21" s="216">
        <v>0</v>
      </c>
      <c r="T21" s="216">
        <v>0</v>
      </c>
      <c r="U21" s="216">
        <v>0</v>
      </c>
      <c r="V21" s="216">
        <v>0</v>
      </c>
      <c r="W21" s="216">
        <v>0</v>
      </c>
      <c r="X21" s="216">
        <v>0</v>
      </c>
      <c r="Y21" s="216">
        <v>0</v>
      </c>
      <c r="Z21" s="216">
        <v>0</v>
      </c>
      <c r="AA21" s="216">
        <v>0</v>
      </c>
      <c r="AB21" s="216">
        <v>0</v>
      </c>
      <c r="AC21" s="216">
        <v>0</v>
      </c>
      <c r="AD21" s="216">
        <v>0</v>
      </c>
      <c r="AE21" s="216">
        <v>0</v>
      </c>
      <c r="AF21" s="216">
        <v>0</v>
      </c>
      <c r="AG21" s="216">
        <v>0</v>
      </c>
      <c r="AH21" s="216">
        <v>0</v>
      </c>
      <c r="AI21" s="216">
        <v>0</v>
      </c>
      <c r="AJ21" s="216">
        <v>0</v>
      </c>
      <c r="AK21" s="216">
        <v>0</v>
      </c>
      <c r="AL21" s="216">
        <v>0</v>
      </c>
      <c r="AM21" s="216">
        <v>0</v>
      </c>
      <c r="AN21" s="275">
        <v>0</v>
      </c>
      <c r="AO21" s="275">
        <v>0</v>
      </c>
      <c r="AP21" s="123">
        <v>0</v>
      </c>
      <c r="AQ21" s="275">
        <v>0</v>
      </c>
      <c r="AR21" s="123">
        <v>0</v>
      </c>
      <c r="AS21" s="275">
        <v>0</v>
      </c>
      <c r="AT21" s="123">
        <v>0</v>
      </c>
      <c r="AU21" s="213">
        <v>2</v>
      </c>
      <c r="AV21" s="123">
        <v>0</v>
      </c>
      <c r="AW21" s="275">
        <v>0</v>
      </c>
      <c r="AX21" s="123">
        <v>0</v>
      </c>
      <c r="AY21" s="275">
        <v>0</v>
      </c>
      <c r="AZ21" s="123">
        <v>0</v>
      </c>
      <c r="BA21" s="275">
        <v>0</v>
      </c>
      <c r="BB21" s="275">
        <v>0</v>
      </c>
      <c r="BC21" s="275">
        <v>0</v>
      </c>
      <c r="BD21" s="275">
        <v>0</v>
      </c>
      <c r="BE21" s="275">
        <v>0</v>
      </c>
      <c r="BF21" s="275">
        <v>0</v>
      </c>
      <c r="BG21" s="275">
        <v>0</v>
      </c>
      <c r="BH21" s="275">
        <v>1</v>
      </c>
      <c r="BI21" s="275">
        <v>0</v>
      </c>
      <c r="BJ21" s="275">
        <v>3</v>
      </c>
      <c r="BK21" s="275">
        <v>5</v>
      </c>
      <c r="BL21" s="275">
        <v>0</v>
      </c>
      <c r="BM21" s="275">
        <v>0</v>
      </c>
      <c r="BN21" s="275">
        <v>3</v>
      </c>
      <c r="BO21" s="275">
        <v>3</v>
      </c>
      <c r="BP21" s="275">
        <v>6</v>
      </c>
      <c r="BQ21" s="275">
        <v>3</v>
      </c>
      <c r="BR21" s="275">
        <v>0</v>
      </c>
      <c r="BS21" s="275">
        <v>1</v>
      </c>
      <c r="BT21" s="275">
        <v>0</v>
      </c>
      <c r="BU21" s="275">
        <v>1</v>
      </c>
      <c r="BV21" s="275">
        <v>2</v>
      </c>
      <c r="BW21" s="275">
        <v>0</v>
      </c>
      <c r="BX21" s="275">
        <v>1</v>
      </c>
      <c r="BY21" s="275">
        <v>0</v>
      </c>
      <c r="BZ21" s="275">
        <v>2</v>
      </c>
      <c r="CA21" s="275">
        <v>2</v>
      </c>
      <c r="CB21" s="275">
        <v>1</v>
      </c>
      <c r="CC21" s="275">
        <v>2</v>
      </c>
      <c r="CD21" s="275">
        <v>4</v>
      </c>
      <c r="CE21" s="275">
        <v>8</v>
      </c>
      <c r="CF21" s="275">
        <v>3</v>
      </c>
      <c r="CG21" s="275">
        <v>3</v>
      </c>
      <c r="CH21" s="275">
        <v>21</v>
      </c>
      <c r="CI21" s="275">
        <v>12</v>
      </c>
      <c r="CJ21" s="275">
        <v>27</v>
      </c>
      <c r="CK21" s="275">
        <v>5</v>
      </c>
      <c r="CL21" s="275">
        <v>50</v>
      </c>
      <c r="CM21" s="275">
        <v>4</v>
      </c>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row>
    <row r="22" spans="1:113" ht="15.75" customHeight="1">
      <c r="A22" s="216" t="s">
        <v>502</v>
      </c>
      <c r="B22" s="148" t="s">
        <v>610</v>
      </c>
      <c r="C22" s="216" t="s">
        <v>607</v>
      </c>
      <c r="D22" s="216" t="s">
        <v>380</v>
      </c>
      <c r="E22" s="216" t="s">
        <v>608</v>
      </c>
      <c r="F22" s="216"/>
      <c r="G22" s="216"/>
      <c r="H22" s="216" t="s">
        <v>1022</v>
      </c>
      <c r="I22" s="216" t="s">
        <v>511</v>
      </c>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75"/>
      <c r="AO22" s="275"/>
      <c r="AP22" s="123"/>
      <c r="AQ22" s="275"/>
      <c r="AR22" s="123"/>
      <c r="AS22" s="275"/>
      <c r="AT22" s="123"/>
      <c r="AU22" s="275"/>
      <c r="AV22" s="123"/>
      <c r="AW22" s="275"/>
      <c r="AX22" s="123"/>
      <c r="AY22" s="275"/>
      <c r="AZ22" s="123"/>
      <c r="BA22" s="275"/>
      <c r="BB22" s="275"/>
      <c r="BC22" s="275"/>
      <c r="BD22" s="275"/>
      <c r="BE22" s="275"/>
      <c r="BF22" s="272"/>
      <c r="BG22" s="272"/>
      <c r="BH22" s="275">
        <v>0</v>
      </c>
      <c r="BI22" s="275">
        <v>0</v>
      </c>
      <c r="BJ22" s="275">
        <v>2</v>
      </c>
      <c r="BK22" s="275">
        <v>1</v>
      </c>
      <c r="BL22" s="275">
        <v>1</v>
      </c>
      <c r="BM22" s="275">
        <v>0</v>
      </c>
      <c r="BN22" s="275">
        <v>1</v>
      </c>
      <c r="BO22" s="275">
        <v>0</v>
      </c>
      <c r="BP22" s="275">
        <v>1</v>
      </c>
      <c r="BQ22" s="275">
        <v>0</v>
      </c>
      <c r="BR22" s="275">
        <v>0</v>
      </c>
      <c r="BS22" s="275">
        <v>0</v>
      </c>
      <c r="BT22" s="275">
        <v>1</v>
      </c>
      <c r="BU22" s="275">
        <v>1</v>
      </c>
      <c r="BV22" s="275">
        <v>2</v>
      </c>
      <c r="BW22" s="275">
        <v>1</v>
      </c>
      <c r="BX22" s="275">
        <v>5</v>
      </c>
      <c r="BY22" s="275">
        <v>2</v>
      </c>
      <c r="BZ22" s="275">
        <v>0</v>
      </c>
      <c r="CA22" s="275">
        <v>0</v>
      </c>
      <c r="CB22" s="275">
        <v>2</v>
      </c>
      <c r="CC22" s="275">
        <v>4</v>
      </c>
      <c r="CD22" s="275">
        <v>4</v>
      </c>
      <c r="CE22" s="275">
        <v>8</v>
      </c>
      <c r="CF22" s="275">
        <v>13</v>
      </c>
      <c r="CG22" s="275">
        <v>5</v>
      </c>
      <c r="CH22" s="275">
        <v>31</v>
      </c>
      <c r="CI22" s="275">
        <v>20</v>
      </c>
      <c r="CJ22" s="275">
        <v>35</v>
      </c>
      <c r="CK22" s="275">
        <v>10</v>
      </c>
      <c r="CL22" s="272"/>
      <c r="CM22" s="272"/>
      <c r="CN22" s="272"/>
      <c r="CO22" s="272"/>
      <c r="CP22" s="272"/>
      <c r="CQ22" s="272"/>
      <c r="CR22" s="272"/>
      <c r="CS22" s="272"/>
      <c r="CT22" s="272"/>
      <c r="CU22" s="272"/>
      <c r="CV22" s="272"/>
      <c r="CW22" s="272"/>
      <c r="CX22" s="272"/>
      <c r="CY22" s="272"/>
      <c r="CZ22" s="272"/>
      <c r="DA22" s="272"/>
      <c r="DB22" s="272"/>
      <c r="DC22" s="272"/>
      <c r="DD22" s="272"/>
      <c r="DE22" s="272"/>
      <c r="DF22" s="272"/>
      <c r="DG22" s="272"/>
      <c r="DH22" s="272"/>
      <c r="DI22" s="272"/>
    </row>
    <row r="23" spans="1:113" ht="15.75" customHeight="1">
      <c r="A23" s="216" t="s">
        <v>502</v>
      </c>
      <c r="B23" s="148" t="s">
        <v>1023</v>
      </c>
      <c r="C23" s="216" t="s">
        <v>607</v>
      </c>
      <c r="D23" s="216" t="s">
        <v>380</v>
      </c>
      <c r="E23" s="216" t="s">
        <v>608</v>
      </c>
      <c r="F23" s="216"/>
      <c r="G23" s="216"/>
      <c r="H23" s="216" t="s">
        <v>1024</v>
      </c>
      <c r="I23" s="216" t="s">
        <v>511</v>
      </c>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75"/>
      <c r="AO23" s="275"/>
      <c r="AP23" s="123"/>
      <c r="AQ23" s="275"/>
      <c r="AR23" s="123"/>
      <c r="AS23" s="275"/>
      <c r="AT23" s="123"/>
      <c r="AU23" s="275"/>
      <c r="AV23" s="123"/>
      <c r="AW23" s="275"/>
      <c r="AX23" s="123"/>
      <c r="AY23" s="275"/>
      <c r="AZ23" s="123"/>
      <c r="BA23" s="275"/>
      <c r="BB23" s="275"/>
      <c r="BC23" s="275"/>
      <c r="BD23" s="275"/>
      <c r="BE23" s="275"/>
      <c r="BF23" s="272"/>
      <c r="BG23" s="272"/>
      <c r="BH23" s="275">
        <v>0</v>
      </c>
      <c r="BI23" s="275">
        <v>0</v>
      </c>
      <c r="BJ23" s="275">
        <v>1</v>
      </c>
      <c r="BK23" s="275">
        <v>1</v>
      </c>
      <c r="BL23" s="275">
        <v>0</v>
      </c>
      <c r="BM23" s="275">
        <v>0</v>
      </c>
      <c r="BN23" s="275">
        <v>3</v>
      </c>
      <c r="BO23" s="275">
        <v>1</v>
      </c>
      <c r="BP23" s="275">
        <v>3</v>
      </c>
      <c r="BQ23" s="275">
        <v>0</v>
      </c>
      <c r="BR23" s="275">
        <v>1</v>
      </c>
      <c r="BS23" s="275">
        <v>2</v>
      </c>
      <c r="BT23" s="275">
        <v>1</v>
      </c>
      <c r="BU23" s="275">
        <v>0</v>
      </c>
      <c r="BV23" s="275">
        <v>0</v>
      </c>
      <c r="BW23" s="275">
        <v>1</v>
      </c>
      <c r="BX23" s="275">
        <v>0</v>
      </c>
      <c r="BY23" s="275">
        <v>2</v>
      </c>
      <c r="BZ23" s="275">
        <v>0</v>
      </c>
      <c r="CA23" s="275">
        <v>0</v>
      </c>
      <c r="CB23" s="275">
        <v>3</v>
      </c>
      <c r="CC23" s="275">
        <v>2</v>
      </c>
      <c r="CD23" s="275">
        <v>4</v>
      </c>
      <c r="CE23" s="275">
        <v>3</v>
      </c>
      <c r="CF23" s="275">
        <v>3</v>
      </c>
      <c r="CG23" s="275">
        <v>4</v>
      </c>
      <c r="CH23" s="275">
        <v>3</v>
      </c>
      <c r="CI23" s="275">
        <v>6</v>
      </c>
      <c r="CJ23" s="275">
        <v>18</v>
      </c>
      <c r="CK23" s="275">
        <v>3</v>
      </c>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row>
    <row r="24" spans="1:113" ht="15.75" customHeight="1">
      <c r="A24" s="216" t="s">
        <v>502</v>
      </c>
      <c r="B24" s="148" t="s">
        <v>1025</v>
      </c>
      <c r="C24" s="216" t="s">
        <v>607</v>
      </c>
      <c r="D24" s="216" t="s">
        <v>380</v>
      </c>
      <c r="E24" s="216" t="s">
        <v>608</v>
      </c>
      <c r="F24" s="216"/>
      <c r="G24" s="216"/>
      <c r="H24" s="216" t="s">
        <v>1026</v>
      </c>
      <c r="I24" s="216" t="s">
        <v>511</v>
      </c>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75"/>
      <c r="AO24" s="275"/>
      <c r="AP24" s="123"/>
      <c r="AQ24" s="275"/>
      <c r="AR24" s="123"/>
      <c r="AS24" s="275"/>
      <c r="AT24" s="123"/>
      <c r="AU24" s="275"/>
      <c r="AV24" s="123"/>
      <c r="AW24" s="275"/>
      <c r="AX24" s="123"/>
      <c r="AY24" s="275"/>
      <c r="AZ24" s="123"/>
      <c r="BA24" s="275"/>
      <c r="BB24" s="275"/>
      <c r="BC24" s="275"/>
      <c r="BD24" s="275"/>
      <c r="BE24" s="275"/>
      <c r="BF24" s="272"/>
      <c r="BG24" s="272"/>
      <c r="BH24" s="275">
        <v>0</v>
      </c>
      <c r="BI24" s="275">
        <v>0</v>
      </c>
      <c r="BJ24" s="275">
        <v>2</v>
      </c>
      <c r="BK24" s="275">
        <v>1</v>
      </c>
      <c r="BL24" s="275">
        <v>0</v>
      </c>
      <c r="BM24" s="275">
        <v>0</v>
      </c>
      <c r="BN24" s="275">
        <v>2</v>
      </c>
      <c r="BO24" s="275">
        <v>0</v>
      </c>
      <c r="BP24" s="275">
        <v>2</v>
      </c>
      <c r="BQ24" s="275">
        <v>1</v>
      </c>
      <c r="BR24" s="275">
        <v>0</v>
      </c>
      <c r="BS24" s="275">
        <v>0</v>
      </c>
      <c r="BT24" s="275">
        <v>0</v>
      </c>
      <c r="BU24" s="275">
        <v>0</v>
      </c>
      <c r="BV24" s="275">
        <v>0</v>
      </c>
      <c r="BW24" s="275">
        <v>0</v>
      </c>
      <c r="BX24" s="275">
        <v>0</v>
      </c>
      <c r="BY24" s="275">
        <v>0</v>
      </c>
      <c r="BZ24" s="275">
        <v>0</v>
      </c>
      <c r="CA24" s="275">
        <v>0</v>
      </c>
      <c r="CB24" s="275">
        <v>1</v>
      </c>
      <c r="CC24" s="275">
        <v>1</v>
      </c>
      <c r="CD24" s="275">
        <v>0</v>
      </c>
      <c r="CE24" s="275">
        <v>2</v>
      </c>
      <c r="CF24" s="275">
        <v>0</v>
      </c>
      <c r="CG24" s="275">
        <v>0</v>
      </c>
      <c r="CH24" s="275">
        <v>2</v>
      </c>
      <c r="CI24" s="275">
        <v>10</v>
      </c>
      <c r="CJ24" s="275">
        <v>7</v>
      </c>
      <c r="CK24" s="275">
        <v>2</v>
      </c>
      <c r="CL24" s="272"/>
      <c r="CM24" s="272"/>
      <c r="CN24" s="272"/>
      <c r="CO24" s="272"/>
      <c r="CP24" s="272"/>
      <c r="CQ24" s="272"/>
      <c r="CR24" s="272"/>
      <c r="CS24" s="272"/>
      <c r="CT24" s="272"/>
      <c r="CU24" s="272"/>
      <c r="CV24" s="272"/>
      <c r="CW24" s="272"/>
      <c r="CX24" s="272"/>
      <c r="CY24" s="272"/>
      <c r="CZ24" s="272"/>
      <c r="DA24" s="272"/>
      <c r="DB24" s="272"/>
      <c r="DC24" s="272"/>
      <c r="DD24" s="272"/>
      <c r="DE24" s="272"/>
      <c r="DF24" s="272"/>
      <c r="DG24" s="272"/>
      <c r="DH24" s="272"/>
      <c r="DI24" s="272"/>
    </row>
    <row r="25" spans="1:113" ht="15.75" customHeight="1">
      <c r="A25" s="216" t="s">
        <v>502</v>
      </c>
      <c r="B25" s="148" t="s">
        <v>1027</v>
      </c>
      <c r="C25" s="216" t="s">
        <v>607</v>
      </c>
      <c r="D25" s="216" t="s">
        <v>380</v>
      </c>
      <c r="E25" s="216" t="s">
        <v>608</v>
      </c>
      <c r="F25" s="216"/>
      <c r="G25" s="216"/>
      <c r="H25" s="216" t="s">
        <v>1028</v>
      </c>
      <c r="I25" s="216" t="s">
        <v>611</v>
      </c>
      <c r="J25" s="216">
        <v>2</v>
      </c>
      <c r="K25" s="216">
        <v>1</v>
      </c>
      <c r="L25" s="216">
        <v>2</v>
      </c>
      <c r="M25" s="216">
        <v>1</v>
      </c>
      <c r="N25" s="216">
        <v>0</v>
      </c>
      <c r="O25" s="216">
        <v>2</v>
      </c>
      <c r="P25" s="216">
        <v>0</v>
      </c>
      <c r="Q25" s="216">
        <v>0</v>
      </c>
      <c r="R25" s="216">
        <v>0</v>
      </c>
      <c r="S25" s="216">
        <v>0</v>
      </c>
      <c r="T25" s="216">
        <v>0</v>
      </c>
      <c r="U25" s="216">
        <v>0</v>
      </c>
      <c r="V25" s="216">
        <v>0</v>
      </c>
      <c r="W25" s="216">
        <v>0</v>
      </c>
      <c r="X25" s="216">
        <v>0</v>
      </c>
      <c r="Y25" s="216">
        <v>0</v>
      </c>
      <c r="Z25" s="216">
        <v>0</v>
      </c>
      <c r="AA25" s="216">
        <v>0</v>
      </c>
      <c r="AB25" s="216">
        <v>0</v>
      </c>
      <c r="AC25" s="216">
        <v>0</v>
      </c>
      <c r="AD25" s="216">
        <v>0</v>
      </c>
      <c r="AE25" s="216">
        <v>0</v>
      </c>
      <c r="AF25" s="216">
        <v>0</v>
      </c>
      <c r="AG25" s="216">
        <v>0</v>
      </c>
      <c r="AH25" s="216">
        <v>0</v>
      </c>
      <c r="AI25" s="216">
        <v>0</v>
      </c>
      <c r="AJ25" s="216">
        <v>0</v>
      </c>
      <c r="AK25" s="216">
        <v>0</v>
      </c>
      <c r="AL25" s="216">
        <v>0</v>
      </c>
      <c r="AM25" s="216">
        <v>0</v>
      </c>
      <c r="AN25" s="275">
        <v>0</v>
      </c>
      <c r="AO25" s="275">
        <v>0</v>
      </c>
      <c r="AP25" s="123">
        <v>0</v>
      </c>
      <c r="AQ25" s="275">
        <v>0</v>
      </c>
      <c r="AR25" s="123">
        <v>0</v>
      </c>
      <c r="AS25" s="275">
        <v>0</v>
      </c>
      <c r="AT25" s="123">
        <v>0</v>
      </c>
      <c r="AU25" s="275">
        <v>0</v>
      </c>
      <c r="AV25" s="123">
        <v>0</v>
      </c>
      <c r="AW25" s="275">
        <v>0</v>
      </c>
      <c r="AX25" s="123">
        <v>0</v>
      </c>
      <c r="AY25" s="275">
        <v>0</v>
      </c>
      <c r="AZ25" s="123">
        <v>0</v>
      </c>
      <c r="BA25" s="275">
        <v>0</v>
      </c>
      <c r="BB25" s="275">
        <v>0</v>
      </c>
      <c r="BC25" s="275">
        <v>0</v>
      </c>
      <c r="BD25" s="275">
        <v>0</v>
      </c>
      <c r="BE25" s="275">
        <v>0</v>
      </c>
      <c r="BF25" s="275">
        <v>0</v>
      </c>
      <c r="BG25" s="275">
        <v>0</v>
      </c>
      <c r="BH25" s="275">
        <v>0</v>
      </c>
      <c r="BI25" s="275">
        <v>0</v>
      </c>
      <c r="BJ25" s="275">
        <v>0</v>
      </c>
      <c r="BK25" s="275">
        <v>1</v>
      </c>
      <c r="BL25" s="275">
        <v>0</v>
      </c>
      <c r="BM25" s="275">
        <v>0</v>
      </c>
      <c r="BN25" s="275">
        <v>0</v>
      </c>
      <c r="BO25" s="275">
        <v>1</v>
      </c>
      <c r="BP25" s="275">
        <v>0</v>
      </c>
      <c r="BQ25" s="275">
        <v>0</v>
      </c>
      <c r="BR25" s="272"/>
      <c r="BS25" s="272"/>
      <c r="BT25" s="275">
        <v>2</v>
      </c>
      <c r="BU25" s="275">
        <v>1</v>
      </c>
      <c r="BV25" s="275">
        <v>0</v>
      </c>
      <c r="BW25" s="275">
        <v>0</v>
      </c>
      <c r="BX25" s="275">
        <v>0</v>
      </c>
      <c r="BY25" s="275">
        <v>0</v>
      </c>
      <c r="BZ25" s="275">
        <v>1</v>
      </c>
      <c r="CA25" s="275">
        <v>5</v>
      </c>
      <c r="CB25" s="275">
        <v>7</v>
      </c>
      <c r="CC25" s="275">
        <v>4</v>
      </c>
      <c r="CD25" s="275">
        <v>13</v>
      </c>
      <c r="CE25" s="275">
        <v>1</v>
      </c>
      <c r="CF25" s="275">
        <v>4</v>
      </c>
      <c r="CG25" s="275">
        <v>7</v>
      </c>
      <c r="CH25" s="275">
        <v>41</v>
      </c>
      <c r="CI25" s="275">
        <v>24</v>
      </c>
      <c r="CJ25" s="275">
        <v>19</v>
      </c>
      <c r="CK25" s="275">
        <v>4</v>
      </c>
      <c r="CL25" s="275">
        <v>13</v>
      </c>
      <c r="CM25" s="275">
        <v>0</v>
      </c>
      <c r="CN25" s="272"/>
      <c r="CO25" s="272"/>
      <c r="CP25" s="272"/>
      <c r="CQ25" s="272"/>
      <c r="CR25" s="272"/>
      <c r="CS25" s="272"/>
      <c r="CT25" s="272"/>
      <c r="CU25" s="272"/>
      <c r="CV25" s="272"/>
      <c r="CW25" s="272"/>
      <c r="CX25" s="272"/>
      <c r="CY25" s="272"/>
      <c r="CZ25" s="272"/>
      <c r="DA25" s="272"/>
      <c r="DB25" s="272"/>
      <c r="DC25" s="272"/>
      <c r="DD25" s="272"/>
      <c r="DE25" s="272"/>
      <c r="DF25" s="272"/>
      <c r="DG25" s="272"/>
      <c r="DH25" s="272"/>
      <c r="DI25" s="272"/>
    </row>
    <row r="26" spans="1:113" ht="15.75" customHeight="1">
      <c r="A26" s="216" t="s">
        <v>502</v>
      </c>
      <c r="B26" s="148" t="s">
        <v>1029</v>
      </c>
      <c r="C26" s="216" t="s">
        <v>607</v>
      </c>
      <c r="D26" s="216" t="s">
        <v>380</v>
      </c>
      <c r="E26" s="216" t="s">
        <v>608</v>
      </c>
      <c r="F26" s="216"/>
      <c r="G26" s="216"/>
      <c r="H26" s="216" t="s">
        <v>1030</v>
      </c>
      <c r="I26" s="216" t="s">
        <v>611</v>
      </c>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75"/>
      <c r="AO26" s="275"/>
      <c r="AP26" s="123"/>
      <c r="AQ26" s="275"/>
      <c r="AR26" s="123"/>
      <c r="AS26" s="275"/>
      <c r="AT26" s="123"/>
      <c r="AU26" s="275"/>
      <c r="AV26" s="123"/>
      <c r="AW26" s="275"/>
      <c r="AX26" s="123"/>
      <c r="AY26" s="275"/>
      <c r="AZ26" s="123"/>
      <c r="BA26" s="275"/>
      <c r="BB26" s="275"/>
      <c r="BC26" s="275"/>
      <c r="BD26" s="275"/>
      <c r="BE26" s="275"/>
      <c r="BF26" s="272"/>
      <c r="BG26" s="272"/>
      <c r="BH26" s="272"/>
      <c r="BI26" s="272"/>
      <c r="BJ26" s="272"/>
      <c r="BK26" s="272"/>
      <c r="BL26" s="275">
        <v>0</v>
      </c>
      <c r="BM26" s="275">
        <v>0</v>
      </c>
      <c r="BN26" s="275">
        <v>0</v>
      </c>
      <c r="BO26" s="275">
        <v>1</v>
      </c>
      <c r="BP26" s="275">
        <v>0</v>
      </c>
      <c r="BQ26" s="275">
        <v>0</v>
      </c>
      <c r="BR26" s="275">
        <v>1</v>
      </c>
      <c r="BS26" s="275">
        <v>1</v>
      </c>
      <c r="BT26" s="275">
        <v>1</v>
      </c>
      <c r="BU26" s="275">
        <v>1</v>
      </c>
      <c r="BV26" s="275">
        <v>0</v>
      </c>
      <c r="BW26" s="275">
        <v>1</v>
      </c>
      <c r="BX26" s="275">
        <v>1</v>
      </c>
      <c r="BY26" s="275">
        <v>1</v>
      </c>
      <c r="BZ26" s="275">
        <v>10</v>
      </c>
      <c r="CA26" s="275">
        <v>5</v>
      </c>
      <c r="CB26" s="275">
        <v>11</v>
      </c>
      <c r="CC26" s="275">
        <v>12</v>
      </c>
      <c r="CD26" s="275">
        <v>4</v>
      </c>
      <c r="CE26" s="275">
        <v>3</v>
      </c>
      <c r="CF26" s="275">
        <v>14</v>
      </c>
      <c r="CG26" s="275">
        <v>1</v>
      </c>
      <c r="CH26" s="275">
        <v>9</v>
      </c>
      <c r="CI26" s="275">
        <v>3</v>
      </c>
      <c r="CJ26" s="275">
        <v>21</v>
      </c>
      <c r="CK26" s="275">
        <v>1</v>
      </c>
      <c r="CL26" s="275">
        <v>14</v>
      </c>
      <c r="CM26" s="275">
        <v>1</v>
      </c>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row>
    <row r="27" spans="1:113" ht="15.75" customHeight="1">
      <c r="A27" s="216" t="s">
        <v>502</v>
      </c>
      <c r="B27" s="148" t="s">
        <v>1031</v>
      </c>
      <c r="C27" s="216" t="s">
        <v>607</v>
      </c>
      <c r="D27" s="216" t="s">
        <v>380</v>
      </c>
      <c r="E27" s="216" t="s">
        <v>608</v>
      </c>
      <c r="F27" s="216"/>
      <c r="G27" s="216"/>
      <c r="H27" s="216" t="s">
        <v>1032</v>
      </c>
      <c r="I27" s="216" t="s">
        <v>611</v>
      </c>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75"/>
      <c r="AO27" s="275"/>
      <c r="AP27" s="123"/>
      <c r="AQ27" s="275"/>
      <c r="AR27" s="123"/>
      <c r="AS27" s="275"/>
      <c r="AT27" s="123"/>
      <c r="AU27" s="275"/>
      <c r="AV27" s="123"/>
      <c r="AW27" s="275"/>
      <c r="AX27" s="123"/>
      <c r="AY27" s="275"/>
      <c r="AZ27" s="123"/>
      <c r="BA27" s="275"/>
      <c r="BB27" s="275"/>
      <c r="BC27" s="275"/>
      <c r="BD27" s="275"/>
      <c r="BE27" s="275"/>
      <c r="BF27" s="272"/>
      <c r="BG27" s="272"/>
      <c r="BH27" s="272"/>
      <c r="BI27" s="272"/>
      <c r="BJ27" s="272"/>
      <c r="BK27" s="272"/>
      <c r="BL27" s="275">
        <v>0</v>
      </c>
      <c r="BM27" s="275">
        <v>0</v>
      </c>
      <c r="BN27" s="275">
        <v>1</v>
      </c>
      <c r="BO27" s="275">
        <v>0</v>
      </c>
      <c r="BP27" s="275">
        <v>2</v>
      </c>
      <c r="BQ27" s="275">
        <v>1</v>
      </c>
      <c r="BR27" s="275">
        <v>7</v>
      </c>
      <c r="BS27" s="275">
        <v>2</v>
      </c>
      <c r="BT27" s="275">
        <v>2</v>
      </c>
      <c r="BU27" s="275">
        <v>2</v>
      </c>
      <c r="BV27" s="275">
        <v>7</v>
      </c>
      <c r="BW27" s="275">
        <v>2</v>
      </c>
      <c r="BX27" s="275">
        <v>1</v>
      </c>
      <c r="BY27" s="275">
        <v>1</v>
      </c>
      <c r="BZ27" s="275">
        <v>7</v>
      </c>
      <c r="CA27" s="275">
        <v>4</v>
      </c>
      <c r="CB27" s="275">
        <v>30</v>
      </c>
      <c r="CC27" s="275">
        <v>10</v>
      </c>
      <c r="CD27" s="275">
        <v>5</v>
      </c>
      <c r="CE27" s="275">
        <v>2</v>
      </c>
      <c r="CF27" s="275">
        <v>19</v>
      </c>
      <c r="CG27" s="275">
        <v>6</v>
      </c>
      <c r="CH27" s="275">
        <v>14</v>
      </c>
      <c r="CI27" s="275">
        <v>1</v>
      </c>
      <c r="CJ27" s="275">
        <v>25</v>
      </c>
      <c r="CK27" s="275">
        <v>1</v>
      </c>
      <c r="CL27" s="275">
        <v>16</v>
      </c>
      <c r="CM27" s="275">
        <v>3</v>
      </c>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row>
    <row r="28" spans="1:113" s="210" customFormat="1" ht="15.75" customHeight="1">
      <c r="A28" s="216" t="s">
        <v>502</v>
      </c>
      <c r="B28" s="148" t="s">
        <v>1033</v>
      </c>
      <c r="C28" s="216" t="s">
        <v>607</v>
      </c>
      <c r="D28" s="216" t="s">
        <v>380</v>
      </c>
      <c r="E28" s="216" t="s">
        <v>608</v>
      </c>
      <c r="F28" s="216"/>
      <c r="G28" s="216"/>
      <c r="H28" s="216" t="s">
        <v>1034</v>
      </c>
      <c r="I28" s="216" t="s">
        <v>611</v>
      </c>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75"/>
      <c r="AO28" s="275"/>
      <c r="AP28" s="123"/>
      <c r="AQ28" s="275"/>
      <c r="AR28" s="123"/>
      <c r="AS28" s="275"/>
      <c r="AT28" s="123"/>
      <c r="AU28" s="275"/>
      <c r="AV28" s="123"/>
      <c r="AW28" s="275"/>
      <c r="AX28" s="123"/>
      <c r="AY28" s="275"/>
      <c r="AZ28" s="123"/>
      <c r="BA28" s="275"/>
      <c r="BB28" s="275"/>
      <c r="BC28" s="275"/>
      <c r="BD28" s="275"/>
      <c r="BE28" s="275"/>
      <c r="BF28" s="275"/>
      <c r="BG28" s="275"/>
      <c r="BH28" s="275"/>
      <c r="BI28" s="275"/>
      <c r="BJ28" s="275"/>
      <c r="BK28" s="275"/>
      <c r="BL28" s="275">
        <v>0</v>
      </c>
      <c r="BM28" s="275">
        <v>0</v>
      </c>
      <c r="BN28" s="275">
        <v>2</v>
      </c>
      <c r="BO28" s="275">
        <v>1</v>
      </c>
      <c r="BP28" s="275">
        <v>2</v>
      </c>
      <c r="BQ28" s="275">
        <v>0</v>
      </c>
      <c r="BR28" s="275">
        <v>1</v>
      </c>
      <c r="BS28" s="275">
        <v>0</v>
      </c>
      <c r="BT28" s="275">
        <v>2</v>
      </c>
      <c r="BU28" s="275">
        <v>0</v>
      </c>
      <c r="BV28" s="275">
        <v>0</v>
      </c>
      <c r="BW28" s="275">
        <v>0</v>
      </c>
      <c r="BX28" s="275">
        <v>1</v>
      </c>
      <c r="BY28" s="275">
        <v>0</v>
      </c>
      <c r="BZ28" s="275">
        <v>0</v>
      </c>
      <c r="CA28" s="275">
        <v>2</v>
      </c>
      <c r="CB28" s="275">
        <v>5</v>
      </c>
      <c r="CC28" s="275">
        <v>4</v>
      </c>
      <c r="CD28" s="275">
        <v>7</v>
      </c>
      <c r="CE28" s="275">
        <v>3</v>
      </c>
      <c r="CF28" s="275">
        <v>2</v>
      </c>
      <c r="CG28" s="275">
        <v>4</v>
      </c>
      <c r="CH28" s="275">
        <v>1</v>
      </c>
      <c r="CI28" s="275">
        <v>0</v>
      </c>
      <c r="CJ28" s="275">
        <v>19</v>
      </c>
      <c r="CK28" s="275">
        <v>2</v>
      </c>
      <c r="CL28" s="275">
        <v>6</v>
      </c>
      <c r="CM28" s="275">
        <v>1</v>
      </c>
      <c r="CN28" s="272"/>
      <c r="CO28" s="272"/>
      <c r="CP28" s="272"/>
      <c r="CQ28" s="272"/>
      <c r="CR28" s="272"/>
      <c r="CS28" s="272"/>
      <c r="CT28" s="272"/>
      <c r="CU28" s="272"/>
      <c r="CV28" s="272"/>
      <c r="CW28" s="272"/>
      <c r="CX28" s="272"/>
      <c r="CY28" s="272"/>
      <c r="CZ28" s="272"/>
      <c r="DA28" s="272"/>
      <c r="DB28" s="272"/>
      <c r="DC28" s="272"/>
      <c r="DD28" s="272"/>
      <c r="DE28" s="272"/>
      <c r="DF28" s="272"/>
      <c r="DG28" s="272"/>
      <c r="DH28" s="272"/>
      <c r="DI28" s="272"/>
    </row>
    <row r="29" spans="1:113" s="210" customFormat="1" ht="15.75" customHeight="1">
      <c r="A29" s="216" t="s">
        <v>502</v>
      </c>
      <c r="B29" s="148" t="s">
        <v>612</v>
      </c>
      <c r="C29" s="216" t="s">
        <v>607</v>
      </c>
      <c r="D29" s="216" t="s">
        <v>380</v>
      </c>
      <c r="E29" s="216" t="s">
        <v>613</v>
      </c>
      <c r="F29" s="216"/>
      <c r="G29" s="216"/>
      <c r="H29" s="216" t="s">
        <v>63</v>
      </c>
      <c r="I29" s="216" t="s">
        <v>124</v>
      </c>
      <c r="J29" s="216">
        <v>0</v>
      </c>
      <c r="K29" s="216">
        <v>0</v>
      </c>
      <c r="L29" s="216">
        <v>0</v>
      </c>
      <c r="M29" s="216">
        <v>0</v>
      </c>
      <c r="N29" s="216">
        <v>0</v>
      </c>
      <c r="O29" s="216">
        <v>0</v>
      </c>
      <c r="P29" s="216">
        <v>0</v>
      </c>
      <c r="Q29" s="216">
        <v>0</v>
      </c>
      <c r="R29" s="216">
        <v>0</v>
      </c>
      <c r="S29" s="216">
        <v>0</v>
      </c>
      <c r="T29" s="216">
        <v>0</v>
      </c>
      <c r="U29" s="216">
        <v>0</v>
      </c>
      <c r="V29" s="216">
        <v>0</v>
      </c>
      <c r="W29" s="216">
        <v>0</v>
      </c>
      <c r="X29" s="216">
        <v>0</v>
      </c>
      <c r="Y29" s="216">
        <v>0</v>
      </c>
      <c r="Z29" s="216">
        <v>0</v>
      </c>
      <c r="AA29" s="216">
        <v>0</v>
      </c>
      <c r="AB29" s="216">
        <v>0</v>
      </c>
      <c r="AC29" s="216">
        <v>0</v>
      </c>
      <c r="AD29" s="216">
        <v>0</v>
      </c>
      <c r="AE29" s="216">
        <v>0</v>
      </c>
      <c r="AF29" s="216">
        <v>0</v>
      </c>
      <c r="AG29" s="216">
        <v>0</v>
      </c>
      <c r="AH29" s="216">
        <v>0</v>
      </c>
      <c r="AI29" s="216">
        <v>0</v>
      </c>
      <c r="AJ29" s="216">
        <v>0</v>
      </c>
      <c r="AK29" s="216">
        <v>0</v>
      </c>
      <c r="AL29" s="216">
        <v>0</v>
      </c>
      <c r="AM29" s="216">
        <v>0</v>
      </c>
      <c r="AN29" s="275">
        <v>0</v>
      </c>
      <c r="AO29" s="275">
        <v>0</v>
      </c>
      <c r="AP29" s="123">
        <v>0</v>
      </c>
      <c r="AQ29" s="275">
        <v>0</v>
      </c>
      <c r="AR29" s="123">
        <v>0</v>
      </c>
      <c r="AS29" s="275">
        <v>0</v>
      </c>
      <c r="AT29" s="123">
        <v>0</v>
      </c>
      <c r="AU29" s="275">
        <v>0</v>
      </c>
      <c r="AV29" s="123">
        <v>0</v>
      </c>
      <c r="AW29" s="275">
        <v>0</v>
      </c>
      <c r="AX29" s="123">
        <v>0</v>
      </c>
      <c r="AY29" s="275">
        <v>0</v>
      </c>
      <c r="AZ29" s="123">
        <v>0</v>
      </c>
      <c r="BA29" s="275">
        <v>0</v>
      </c>
      <c r="BB29" s="275">
        <v>0</v>
      </c>
      <c r="BC29" s="275">
        <v>0</v>
      </c>
      <c r="BD29" s="275">
        <v>0</v>
      </c>
      <c r="BE29" s="275">
        <v>0</v>
      </c>
      <c r="BF29" s="275">
        <v>0</v>
      </c>
      <c r="BG29" s="275">
        <v>0</v>
      </c>
      <c r="BH29" s="275">
        <v>1</v>
      </c>
      <c r="BI29" s="275">
        <v>0</v>
      </c>
      <c r="BJ29" s="275">
        <v>0</v>
      </c>
      <c r="BK29" s="275">
        <v>1</v>
      </c>
      <c r="BL29" s="275">
        <v>8</v>
      </c>
      <c r="BM29" s="275">
        <v>7</v>
      </c>
      <c r="BN29" s="275">
        <v>14</v>
      </c>
      <c r="BO29" s="275">
        <v>6</v>
      </c>
      <c r="BP29" s="275">
        <v>27</v>
      </c>
      <c r="BQ29" s="275">
        <v>21</v>
      </c>
      <c r="BR29" s="275">
        <v>20</v>
      </c>
      <c r="BS29" s="275">
        <v>2</v>
      </c>
      <c r="BT29" s="275">
        <v>55</v>
      </c>
      <c r="BU29" s="275">
        <v>4</v>
      </c>
      <c r="BV29" s="275">
        <v>54</v>
      </c>
      <c r="BW29" s="275">
        <v>3</v>
      </c>
      <c r="BX29" s="275">
        <v>5</v>
      </c>
      <c r="BY29" s="275">
        <v>1</v>
      </c>
      <c r="BZ29" s="275">
        <v>1</v>
      </c>
      <c r="CA29" s="275">
        <v>3</v>
      </c>
      <c r="CB29" s="275">
        <v>4</v>
      </c>
      <c r="CC29" s="275">
        <v>5</v>
      </c>
      <c r="CD29" s="275">
        <v>1</v>
      </c>
      <c r="CE29" s="275">
        <v>2</v>
      </c>
      <c r="CF29" s="275">
        <v>4</v>
      </c>
      <c r="CG29" s="275">
        <v>2</v>
      </c>
      <c r="CH29" s="275">
        <v>4</v>
      </c>
      <c r="CI29" s="275">
        <v>4</v>
      </c>
      <c r="CJ29" s="275">
        <v>5</v>
      </c>
      <c r="CK29" s="275">
        <v>2</v>
      </c>
      <c r="CL29" s="275">
        <v>5</v>
      </c>
      <c r="CM29" s="275">
        <v>2</v>
      </c>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row>
    <row r="30" spans="1:113" s="210" customFormat="1" ht="24.75" customHeight="1">
      <c r="A30" s="216" t="s">
        <v>502</v>
      </c>
      <c r="B30" s="148" t="s">
        <v>614</v>
      </c>
      <c r="C30" s="216" t="s">
        <v>607</v>
      </c>
      <c r="D30" s="216" t="s">
        <v>380</v>
      </c>
      <c r="E30" s="216" t="s">
        <v>613</v>
      </c>
      <c r="F30" s="216"/>
      <c r="G30" s="216"/>
      <c r="H30" s="216" t="s">
        <v>91</v>
      </c>
      <c r="I30" s="216" t="s">
        <v>615</v>
      </c>
      <c r="J30" s="216">
        <v>0</v>
      </c>
      <c r="K30" s="216">
        <v>1</v>
      </c>
      <c r="L30" s="216">
        <v>1</v>
      </c>
      <c r="M30" s="216">
        <v>2</v>
      </c>
      <c r="N30" s="216">
        <v>12</v>
      </c>
      <c r="O30" s="216">
        <v>18</v>
      </c>
      <c r="P30" s="216">
        <v>0</v>
      </c>
      <c r="Q30" s="216">
        <v>0</v>
      </c>
      <c r="R30" s="216">
        <v>0</v>
      </c>
      <c r="S30" s="216">
        <v>0</v>
      </c>
      <c r="T30" s="216">
        <v>0</v>
      </c>
      <c r="U30" s="216">
        <v>0</v>
      </c>
      <c r="V30" s="216">
        <v>0</v>
      </c>
      <c r="W30" s="216">
        <v>0</v>
      </c>
      <c r="X30" s="216">
        <v>0</v>
      </c>
      <c r="Y30" s="216">
        <v>0</v>
      </c>
      <c r="Z30" s="216">
        <v>0</v>
      </c>
      <c r="AA30" s="216">
        <v>0</v>
      </c>
      <c r="AB30" s="216">
        <v>0</v>
      </c>
      <c r="AC30" s="216">
        <v>0</v>
      </c>
      <c r="AD30" s="216">
        <v>0</v>
      </c>
      <c r="AE30" s="216">
        <v>0</v>
      </c>
      <c r="AF30" s="216">
        <v>0</v>
      </c>
      <c r="AG30" s="216">
        <v>0</v>
      </c>
      <c r="AH30" s="216">
        <v>0</v>
      </c>
      <c r="AI30" s="216">
        <v>0</v>
      </c>
      <c r="AJ30" s="216">
        <v>0</v>
      </c>
      <c r="AK30" s="216">
        <v>0</v>
      </c>
      <c r="AL30" s="216">
        <v>0</v>
      </c>
      <c r="AM30" s="216">
        <v>0</v>
      </c>
      <c r="AN30" s="275">
        <v>0</v>
      </c>
      <c r="AO30" s="275">
        <v>0</v>
      </c>
      <c r="AP30" s="123">
        <v>0</v>
      </c>
      <c r="AQ30" s="275">
        <v>0</v>
      </c>
      <c r="AR30" s="123">
        <v>0</v>
      </c>
      <c r="AS30" s="275">
        <v>0</v>
      </c>
      <c r="AT30" s="123">
        <v>0</v>
      </c>
      <c r="AU30" s="275">
        <v>0</v>
      </c>
      <c r="AV30" s="123">
        <v>0</v>
      </c>
      <c r="AW30" s="275">
        <v>0</v>
      </c>
      <c r="AX30" s="123">
        <v>0</v>
      </c>
      <c r="AY30" s="275">
        <v>0</v>
      </c>
      <c r="AZ30" s="123">
        <v>0</v>
      </c>
      <c r="BA30" s="275">
        <v>0</v>
      </c>
      <c r="BB30" s="275">
        <v>0</v>
      </c>
      <c r="BC30" s="275">
        <v>0</v>
      </c>
      <c r="BD30" s="275">
        <v>0</v>
      </c>
      <c r="BE30" s="275">
        <v>0</v>
      </c>
      <c r="BF30" s="275">
        <v>0</v>
      </c>
      <c r="BG30" s="275">
        <v>0</v>
      </c>
      <c r="BH30" s="275">
        <v>0</v>
      </c>
      <c r="BI30" s="275">
        <v>0</v>
      </c>
      <c r="BJ30" s="275">
        <v>0</v>
      </c>
      <c r="BK30" s="275">
        <v>0</v>
      </c>
      <c r="BL30" s="275">
        <v>3</v>
      </c>
      <c r="BM30" s="275">
        <v>0</v>
      </c>
      <c r="BN30" s="275">
        <v>16</v>
      </c>
      <c r="BO30" s="275"/>
      <c r="BP30" s="275">
        <v>24</v>
      </c>
      <c r="BQ30" s="275"/>
      <c r="BR30" s="275">
        <v>14</v>
      </c>
      <c r="BS30" s="275"/>
      <c r="BT30" s="275">
        <v>7</v>
      </c>
      <c r="BU30" s="275"/>
      <c r="BV30" s="275">
        <v>10</v>
      </c>
      <c r="BW30" s="275"/>
      <c r="BX30" s="275">
        <v>1</v>
      </c>
      <c r="BY30" s="275">
        <v>2</v>
      </c>
      <c r="BZ30" s="275">
        <v>59</v>
      </c>
      <c r="CA30" s="275">
        <v>26</v>
      </c>
      <c r="CB30" s="275">
        <v>10</v>
      </c>
      <c r="CC30" s="275">
        <v>8</v>
      </c>
      <c r="CD30" s="275">
        <v>51</v>
      </c>
      <c r="CE30" s="275">
        <v>14</v>
      </c>
      <c r="CF30" s="275">
        <v>108</v>
      </c>
      <c r="CG30" s="275">
        <v>62</v>
      </c>
      <c r="CH30" s="275">
        <v>14</v>
      </c>
      <c r="CI30" s="275">
        <v>9</v>
      </c>
      <c r="CJ30" s="275">
        <v>64</v>
      </c>
      <c r="CK30" s="275">
        <v>5</v>
      </c>
      <c r="CL30" s="275">
        <v>97</v>
      </c>
      <c r="CM30" s="275">
        <v>8</v>
      </c>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row>
    <row r="31" spans="1:113" s="210" customFormat="1" ht="15.75" customHeight="1">
      <c r="A31" s="216" t="s">
        <v>502</v>
      </c>
      <c r="B31" s="148" t="s">
        <v>616</v>
      </c>
      <c r="C31" s="216" t="s">
        <v>607</v>
      </c>
      <c r="D31" s="216" t="s">
        <v>380</v>
      </c>
      <c r="E31" s="216" t="s">
        <v>613</v>
      </c>
      <c r="F31" s="216"/>
      <c r="G31" s="216"/>
      <c r="H31" s="216" t="s">
        <v>1035</v>
      </c>
      <c r="I31" s="216" t="s">
        <v>615</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75"/>
      <c r="AO31" s="275"/>
      <c r="AP31" s="123"/>
      <c r="AQ31" s="275"/>
      <c r="AR31" s="123"/>
      <c r="AS31" s="275"/>
      <c r="AT31" s="123"/>
      <c r="AU31" s="275"/>
      <c r="AV31" s="123"/>
      <c r="AW31" s="275"/>
      <c r="AX31" s="123"/>
      <c r="AY31" s="275"/>
      <c r="AZ31" s="123"/>
      <c r="BA31" s="275"/>
      <c r="BB31" s="275"/>
      <c r="BC31" s="275"/>
      <c r="BD31" s="275"/>
      <c r="BE31" s="275"/>
      <c r="BF31" s="275"/>
      <c r="BG31" s="275"/>
      <c r="BH31" s="275">
        <v>3</v>
      </c>
      <c r="BI31" s="275">
        <v>0</v>
      </c>
      <c r="BJ31" s="275">
        <v>3</v>
      </c>
      <c r="BK31" s="275">
        <v>2</v>
      </c>
      <c r="BL31" s="275">
        <v>5</v>
      </c>
      <c r="BM31" s="275">
        <v>0</v>
      </c>
      <c r="BN31" s="275">
        <v>24</v>
      </c>
      <c r="BO31" s="275">
        <v>3</v>
      </c>
      <c r="BP31" s="275">
        <v>49</v>
      </c>
      <c r="BQ31" s="275">
        <v>14</v>
      </c>
      <c r="BR31" s="275">
        <v>70</v>
      </c>
      <c r="BS31" s="275">
        <v>18</v>
      </c>
      <c r="BT31" s="275">
        <v>28</v>
      </c>
      <c r="BU31" s="275">
        <v>16</v>
      </c>
      <c r="BV31" s="275">
        <v>42</v>
      </c>
      <c r="BW31" s="275">
        <v>11</v>
      </c>
      <c r="BX31" s="275">
        <v>5</v>
      </c>
      <c r="BY31" s="275">
        <v>1</v>
      </c>
      <c r="BZ31" s="275">
        <v>37</v>
      </c>
      <c r="CA31" s="275">
        <v>21</v>
      </c>
      <c r="CB31" s="275">
        <v>25</v>
      </c>
      <c r="CC31" s="275">
        <v>9</v>
      </c>
      <c r="CD31" s="275">
        <v>33</v>
      </c>
      <c r="CE31" s="275">
        <v>6</v>
      </c>
      <c r="CF31" s="275">
        <v>50</v>
      </c>
      <c r="CG31" s="275">
        <v>33</v>
      </c>
      <c r="CH31" s="275">
        <v>63</v>
      </c>
      <c r="CI31" s="275">
        <v>11</v>
      </c>
      <c r="CJ31" s="275">
        <v>170</v>
      </c>
      <c r="CK31" s="275">
        <v>14</v>
      </c>
      <c r="CL31" s="275">
        <v>86</v>
      </c>
      <c r="CM31" s="275">
        <v>11</v>
      </c>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row>
    <row r="32" spans="1:113" s="210" customFormat="1" ht="15.75" customHeight="1">
      <c r="A32" s="216" t="s">
        <v>502</v>
      </c>
      <c r="B32" s="148" t="s">
        <v>617</v>
      </c>
      <c r="C32" s="216" t="s">
        <v>607</v>
      </c>
      <c r="D32" s="216" t="s">
        <v>380</v>
      </c>
      <c r="E32" s="216" t="s">
        <v>613</v>
      </c>
      <c r="F32" s="216"/>
      <c r="G32" s="216"/>
      <c r="H32" s="216" t="s">
        <v>1036</v>
      </c>
      <c r="I32" s="216" t="s">
        <v>615</v>
      </c>
      <c r="J32" s="216">
        <v>46</v>
      </c>
      <c r="K32" s="216">
        <v>61</v>
      </c>
      <c r="L32" s="216">
        <v>46</v>
      </c>
      <c r="M32" s="216">
        <v>61</v>
      </c>
      <c r="N32" s="216">
        <v>0</v>
      </c>
      <c r="O32" s="216">
        <v>6</v>
      </c>
      <c r="P32" s="216">
        <v>1</v>
      </c>
      <c r="Q32" s="216">
        <v>5</v>
      </c>
      <c r="R32" s="216">
        <v>1</v>
      </c>
      <c r="S32" s="216">
        <v>6</v>
      </c>
      <c r="T32" s="216">
        <v>0</v>
      </c>
      <c r="U32" s="216">
        <v>0</v>
      </c>
      <c r="V32" s="216">
        <v>0</v>
      </c>
      <c r="W32" s="216">
        <v>0</v>
      </c>
      <c r="X32" s="216">
        <v>0</v>
      </c>
      <c r="Y32" s="216">
        <v>0</v>
      </c>
      <c r="Z32" s="216">
        <v>0</v>
      </c>
      <c r="AA32" s="216">
        <v>0</v>
      </c>
      <c r="AB32" s="216">
        <v>0</v>
      </c>
      <c r="AC32" s="216">
        <v>0</v>
      </c>
      <c r="AD32" s="216">
        <v>0</v>
      </c>
      <c r="AE32" s="216">
        <v>0</v>
      </c>
      <c r="AF32" s="216">
        <v>0</v>
      </c>
      <c r="AG32" s="216">
        <v>0</v>
      </c>
      <c r="AH32" s="216">
        <v>0</v>
      </c>
      <c r="AI32" s="216">
        <v>0</v>
      </c>
      <c r="AJ32" s="216">
        <v>0</v>
      </c>
      <c r="AK32" s="216">
        <v>0</v>
      </c>
      <c r="AL32" s="216">
        <v>0</v>
      </c>
      <c r="AM32" s="216">
        <v>0</v>
      </c>
      <c r="AN32" s="275">
        <v>0</v>
      </c>
      <c r="AO32" s="275">
        <v>0</v>
      </c>
      <c r="AP32" s="123">
        <v>0</v>
      </c>
      <c r="AQ32" s="275">
        <v>0</v>
      </c>
      <c r="AR32" s="123">
        <v>0</v>
      </c>
      <c r="AS32" s="275">
        <v>0</v>
      </c>
      <c r="AT32" s="123">
        <v>0</v>
      </c>
      <c r="AU32" s="275">
        <v>0</v>
      </c>
      <c r="AV32" s="123">
        <v>0</v>
      </c>
      <c r="AW32" s="275">
        <v>0</v>
      </c>
      <c r="AX32" s="123">
        <v>0</v>
      </c>
      <c r="AY32" s="275">
        <v>0</v>
      </c>
      <c r="AZ32" s="123">
        <v>0</v>
      </c>
      <c r="BA32" s="275">
        <v>0</v>
      </c>
      <c r="BB32" s="275">
        <v>0</v>
      </c>
      <c r="BC32" s="275">
        <v>0</v>
      </c>
      <c r="BD32" s="275">
        <v>0</v>
      </c>
      <c r="BE32" s="275">
        <v>0</v>
      </c>
      <c r="BF32" s="275">
        <v>0</v>
      </c>
      <c r="BG32" s="275">
        <v>0</v>
      </c>
      <c r="BH32" s="275">
        <v>0</v>
      </c>
      <c r="BI32" s="275">
        <v>3</v>
      </c>
      <c r="BJ32" s="275">
        <v>0</v>
      </c>
      <c r="BK32" s="275">
        <v>0</v>
      </c>
      <c r="BL32" s="275">
        <v>0</v>
      </c>
      <c r="BM32" s="275">
        <v>0</v>
      </c>
      <c r="BN32" s="275">
        <v>1</v>
      </c>
      <c r="BO32" s="275">
        <v>0</v>
      </c>
      <c r="BP32" s="275">
        <v>0</v>
      </c>
      <c r="BQ32" s="275">
        <v>1</v>
      </c>
      <c r="BR32" s="275">
        <v>0</v>
      </c>
      <c r="BS32" s="275">
        <v>2</v>
      </c>
      <c r="BT32" s="275">
        <v>0</v>
      </c>
      <c r="BU32" s="275">
        <v>0</v>
      </c>
      <c r="BV32" s="275">
        <v>1</v>
      </c>
      <c r="BW32" s="275">
        <v>1</v>
      </c>
      <c r="BX32" s="275">
        <v>1</v>
      </c>
      <c r="BY32" s="275">
        <v>0</v>
      </c>
      <c r="BZ32" s="275">
        <v>2</v>
      </c>
      <c r="CA32" s="275">
        <v>0</v>
      </c>
      <c r="CB32" s="275">
        <v>0</v>
      </c>
      <c r="CC32" s="275">
        <v>0</v>
      </c>
      <c r="CD32" s="275">
        <v>0</v>
      </c>
      <c r="CE32" s="275">
        <v>0</v>
      </c>
      <c r="CF32" s="275">
        <v>1</v>
      </c>
      <c r="CG32" s="275">
        <v>2</v>
      </c>
      <c r="CH32" s="275">
        <v>0</v>
      </c>
      <c r="CI32" s="275">
        <v>0</v>
      </c>
      <c r="CJ32" s="275">
        <v>19</v>
      </c>
      <c r="CK32" s="275">
        <v>5</v>
      </c>
      <c r="CL32" s="275">
        <v>68</v>
      </c>
      <c r="CM32" s="275">
        <v>10</v>
      </c>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row>
    <row r="33" spans="1:113" s="210" customFormat="1" ht="15.75" customHeight="1">
      <c r="A33" s="216" t="s">
        <v>502</v>
      </c>
      <c r="B33" s="148" t="s">
        <v>618</v>
      </c>
      <c r="C33" s="216" t="s">
        <v>607</v>
      </c>
      <c r="D33" s="216" t="s">
        <v>380</v>
      </c>
      <c r="E33" s="216" t="s">
        <v>613</v>
      </c>
      <c r="F33" s="216"/>
      <c r="G33" s="216"/>
      <c r="H33" s="216" t="s">
        <v>33</v>
      </c>
      <c r="I33" s="216" t="s">
        <v>511</v>
      </c>
      <c r="J33" s="216">
        <v>4</v>
      </c>
      <c r="K33" s="216">
        <v>3</v>
      </c>
      <c r="L33" s="216">
        <v>3</v>
      </c>
      <c r="M33" s="216">
        <v>4</v>
      </c>
      <c r="N33" s="216">
        <v>0</v>
      </c>
      <c r="O33" s="216">
        <v>1</v>
      </c>
      <c r="P33" s="216">
        <v>0</v>
      </c>
      <c r="Q33" s="216">
        <v>0</v>
      </c>
      <c r="R33" s="216">
        <v>0</v>
      </c>
      <c r="S33" s="216">
        <v>0</v>
      </c>
      <c r="T33" s="216">
        <v>0</v>
      </c>
      <c r="U33" s="216">
        <v>0</v>
      </c>
      <c r="V33" s="216">
        <v>0</v>
      </c>
      <c r="W33" s="216">
        <v>0</v>
      </c>
      <c r="X33" s="216">
        <v>0</v>
      </c>
      <c r="Y33" s="216">
        <v>0</v>
      </c>
      <c r="Z33" s="216">
        <v>0</v>
      </c>
      <c r="AA33" s="216">
        <v>0</v>
      </c>
      <c r="AB33" s="216">
        <v>0</v>
      </c>
      <c r="AC33" s="216">
        <v>0</v>
      </c>
      <c r="AD33" s="216">
        <v>0</v>
      </c>
      <c r="AE33" s="216">
        <v>0</v>
      </c>
      <c r="AF33" s="216">
        <v>0</v>
      </c>
      <c r="AG33" s="216">
        <v>0</v>
      </c>
      <c r="AH33" s="216">
        <v>0</v>
      </c>
      <c r="AI33" s="216">
        <v>0</v>
      </c>
      <c r="AJ33" s="216">
        <v>0</v>
      </c>
      <c r="AK33" s="216">
        <v>0</v>
      </c>
      <c r="AL33" s="216">
        <v>0</v>
      </c>
      <c r="AM33" s="216">
        <v>0</v>
      </c>
      <c r="AN33" s="275">
        <v>0</v>
      </c>
      <c r="AO33" s="275">
        <v>0</v>
      </c>
      <c r="AP33" s="123">
        <v>0</v>
      </c>
      <c r="AQ33" s="275">
        <v>0</v>
      </c>
      <c r="AR33" s="123">
        <v>0</v>
      </c>
      <c r="AS33" s="275">
        <v>0</v>
      </c>
      <c r="AT33" s="123">
        <v>0</v>
      </c>
      <c r="AU33" s="275">
        <v>0</v>
      </c>
      <c r="AV33" s="123">
        <v>0</v>
      </c>
      <c r="AW33" s="275">
        <v>0</v>
      </c>
      <c r="AX33" s="123">
        <v>0</v>
      </c>
      <c r="AY33" s="275">
        <v>0</v>
      </c>
      <c r="AZ33" s="123">
        <v>0</v>
      </c>
      <c r="BA33" s="275">
        <v>0</v>
      </c>
      <c r="BB33" s="275">
        <v>0</v>
      </c>
      <c r="BC33" s="275">
        <v>0</v>
      </c>
      <c r="BD33" s="275">
        <v>0</v>
      </c>
      <c r="BE33" s="275">
        <v>0</v>
      </c>
      <c r="BF33" s="275">
        <v>0</v>
      </c>
      <c r="BG33" s="275">
        <v>0</v>
      </c>
      <c r="BH33" s="275">
        <v>2</v>
      </c>
      <c r="BI33" s="275">
        <v>0</v>
      </c>
      <c r="BJ33" s="275">
        <v>2</v>
      </c>
      <c r="BK33" s="275">
        <v>2</v>
      </c>
      <c r="BL33" s="275">
        <v>2</v>
      </c>
      <c r="BM33" s="275">
        <v>1</v>
      </c>
      <c r="BN33" s="275">
        <v>30</v>
      </c>
      <c r="BO33" s="275">
        <v>3</v>
      </c>
      <c r="BP33" s="275">
        <v>28</v>
      </c>
      <c r="BQ33" s="275">
        <v>8</v>
      </c>
      <c r="BR33" s="275">
        <v>43</v>
      </c>
      <c r="BS33" s="275">
        <v>13</v>
      </c>
      <c r="BT33" s="275">
        <v>47</v>
      </c>
      <c r="BU33" s="275">
        <v>12</v>
      </c>
      <c r="BV33" s="275">
        <v>42</v>
      </c>
      <c r="BW33" s="275">
        <v>5</v>
      </c>
      <c r="BX33" s="275">
        <v>54</v>
      </c>
      <c r="BY33" s="275">
        <v>1</v>
      </c>
      <c r="BZ33" s="275">
        <v>99</v>
      </c>
      <c r="CA33" s="275">
        <v>13</v>
      </c>
      <c r="CB33" s="275">
        <v>7</v>
      </c>
      <c r="CC33" s="275">
        <v>2</v>
      </c>
      <c r="CD33" s="275">
        <v>31</v>
      </c>
      <c r="CE33" s="275">
        <v>3</v>
      </c>
      <c r="CF33" s="275">
        <v>88</v>
      </c>
      <c r="CG33" s="275">
        <v>5</v>
      </c>
      <c r="CH33" s="275">
        <v>18</v>
      </c>
      <c r="CI33" s="275">
        <v>7</v>
      </c>
      <c r="CJ33" s="275">
        <v>53</v>
      </c>
      <c r="CK33" s="275">
        <v>0</v>
      </c>
      <c r="CL33" s="275">
        <v>67</v>
      </c>
      <c r="CM33" s="275">
        <v>9</v>
      </c>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row>
    <row r="34" spans="1:113" s="210" customFormat="1" ht="15.75" customHeight="1">
      <c r="A34" s="216" t="s">
        <v>502</v>
      </c>
      <c r="B34" s="273" t="s">
        <v>1037</v>
      </c>
      <c r="C34" s="216" t="s">
        <v>607</v>
      </c>
      <c r="D34" s="216" t="s">
        <v>380</v>
      </c>
      <c r="E34" s="216" t="s">
        <v>613</v>
      </c>
      <c r="F34" s="216"/>
      <c r="G34" s="216"/>
      <c r="H34" s="216" t="s">
        <v>619</v>
      </c>
      <c r="I34" s="216" t="s">
        <v>615</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v>0</v>
      </c>
      <c r="AK34" s="216">
        <v>0</v>
      </c>
      <c r="AL34" s="216">
        <v>0</v>
      </c>
      <c r="AM34" s="216">
        <v>0</v>
      </c>
      <c r="AN34" s="275">
        <v>0</v>
      </c>
      <c r="AO34" s="275">
        <v>0</v>
      </c>
      <c r="AP34" s="123">
        <v>0</v>
      </c>
      <c r="AQ34" s="275">
        <v>0</v>
      </c>
      <c r="AR34" s="123">
        <v>0</v>
      </c>
      <c r="AS34" s="275">
        <v>0</v>
      </c>
      <c r="AT34" s="123">
        <v>0</v>
      </c>
      <c r="AU34" s="275">
        <v>0</v>
      </c>
      <c r="AV34" s="123">
        <v>0</v>
      </c>
      <c r="AW34" s="275">
        <v>0</v>
      </c>
      <c r="AX34" s="123">
        <v>0</v>
      </c>
      <c r="AY34" s="275">
        <v>0</v>
      </c>
      <c r="AZ34" s="123">
        <v>0</v>
      </c>
      <c r="BA34" s="275">
        <v>0</v>
      </c>
      <c r="BB34" s="275">
        <v>0</v>
      </c>
      <c r="BC34" s="275">
        <v>0</v>
      </c>
      <c r="BD34" s="275">
        <v>0</v>
      </c>
      <c r="BE34" s="275">
        <v>0</v>
      </c>
      <c r="BF34" s="275">
        <v>0</v>
      </c>
      <c r="BG34" s="275">
        <v>0</v>
      </c>
      <c r="BH34" s="275">
        <v>0</v>
      </c>
      <c r="BI34" s="275">
        <v>0</v>
      </c>
      <c r="BJ34" s="275">
        <v>0</v>
      </c>
      <c r="BK34" s="275">
        <v>0</v>
      </c>
      <c r="BL34" s="275">
        <v>2</v>
      </c>
      <c r="BM34" s="275">
        <v>0</v>
      </c>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row>
    <row r="35" spans="1:113" s="210" customFormat="1" ht="15.75" customHeight="1">
      <c r="A35" s="216" t="s">
        <v>502</v>
      </c>
      <c r="B35" s="273" t="s">
        <v>1038</v>
      </c>
      <c r="C35" s="216" t="s">
        <v>607</v>
      </c>
      <c r="D35" s="216" t="s">
        <v>380</v>
      </c>
      <c r="E35" s="216" t="s">
        <v>613</v>
      </c>
      <c r="F35" s="216"/>
      <c r="G35" s="216"/>
      <c r="H35" s="216" t="s">
        <v>1039</v>
      </c>
      <c r="I35" s="216" t="s">
        <v>1040</v>
      </c>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5"/>
      <c r="BF35" s="275"/>
      <c r="BG35" s="275"/>
      <c r="BH35" s="275">
        <v>1</v>
      </c>
      <c r="BI35" s="275">
        <v>0</v>
      </c>
      <c r="BJ35" s="275">
        <v>4</v>
      </c>
      <c r="BK35" s="275">
        <v>2</v>
      </c>
      <c r="BL35" s="275">
        <v>6</v>
      </c>
      <c r="BM35" s="275">
        <v>5</v>
      </c>
      <c r="BN35" s="275">
        <v>16</v>
      </c>
      <c r="BO35" s="275">
        <v>7</v>
      </c>
      <c r="BP35" s="275">
        <v>47</v>
      </c>
      <c r="BQ35" s="275">
        <v>16</v>
      </c>
      <c r="BR35" s="275">
        <v>41</v>
      </c>
      <c r="BS35" s="275">
        <v>8</v>
      </c>
      <c r="BT35" s="275"/>
      <c r="BU35" s="275"/>
      <c r="BV35" s="275"/>
      <c r="BW35" s="275"/>
      <c r="BX35" s="275"/>
      <c r="BY35" s="275"/>
      <c r="BZ35" s="275"/>
      <c r="CA35" s="275"/>
      <c r="CB35" s="275"/>
      <c r="CC35" s="275"/>
      <c r="CD35" s="275"/>
      <c r="CE35" s="275"/>
      <c r="CF35" s="275"/>
      <c r="CG35" s="275"/>
      <c r="CH35" s="275"/>
      <c r="CI35" s="275"/>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row>
    <row r="36" spans="1:113" s="210" customFormat="1" ht="15.75" customHeight="1">
      <c r="A36" s="216" t="s">
        <v>502</v>
      </c>
      <c r="B36" s="273">
        <v>15</v>
      </c>
      <c r="C36" s="216" t="s">
        <v>607</v>
      </c>
      <c r="D36" s="216" t="s">
        <v>380</v>
      </c>
      <c r="E36" s="216" t="s">
        <v>1010</v>
      </c>
      <c r="F36" s="272"/>
      <c r="G36" s="272"/>
      <c r="H36" s="275" t="s">
        <v>1010</v>
      </c>
      <c r="I36" s="275" t="s">
        <v>1041</v>
      </c>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5">
        <v>0</v>
      </c>
      <c r="AG36" s="275">
        <v>0</v>
      </c>
      <c r="AH36" s="275">
        <v>0</v>
      </c>
      <c r="AI36" s="275">
        <v>0</v>
      </c>
      <c r="AJ36" s="275">
        <v>0</v>
      </c>
      <c r="AK36" s="275">
        <v>0</v>
      </c>
      <c r="AL36" s="275">
        <v>0</v>
      </c>
      <c r="AM36" s="275">
        <v>0</v>
      </c>
      <c r="AN36" s="275">
        <v>0</v>
      </c>
      <c r="AO36" s="275">
        <v>0</v>
      </c>
      <c r="AP36" s="275">
        <v>0</v>
      </c>
      <c r="AQ36" s="275">
        <v>0</v>
      </c>
      <c r="AR36" s="275">
        <v>0</v>
      </c>
      <c r="AS36" s="275">
        <v>0</v>
      </c>
      <c r="AT36" s="275">
        <v>0</v>
      </c>
      <c r="AU36" s="275">
        <v>0</v>
      </c>
      <c r="AV36" s="275">
        <v>0</v>
      </c>
      <c r="AW36" s="275">
        <v>0</v>
      </c>
      <c r="AX36" s="275">
        <v>0</v>
      </c>
      <c r="AY36" s="275">
        <v>0</v>
      </c>
      <c r="AZ36" s="275">
        <v>0</v>
      </c>
      <c r="BA36" s="275">
        <v>0</v>
      </c>
      <c r="BB36" s="275">
        <v>0</v>
      </c>
      <c r="BC36" s="275">
        <v>0</v>
      </c>
      <c r="BD36" s="275">
        <v>0</v>
      </c>
      <c r="BE36" s="275">
        <v>0</v>
      </c>
      <c r="BF36" s="275">
        <v>0</v>
      </c>
      <c r="BG36" s="275">
        <v>0</v>
      </c>
      <c r="BH36" s="275">
        <v>0</v>
      </c>
      <c r="BI36" s="275">
        <v>0</v>
      </c>
      <c r="BJ36" s="275">
        <v>0</v>
      </c>
      <c r="BK36" s="275">
        <v>0</v>
      </c>
      <c r="BL36" s="275">
        <v>6</v>
      </c>
      <c r="BM36" s="275">
        <v>3</v>
      </c>
      <c r="BN36" s="275">
        <v>6</v>
      </c>
      <c r="BO36" s="275">
        <v>1</v>
      </c>
      <c r="BP36" s="275">
        <v>2</v>
      </c>
      <c r="BQ36" s="275">
        <v>0</v>
      </c>
      <c r="BR36" s="275">
        <v>0</v>
      </c>
      <c r="BS36" s="275">
        <v>1</v>
      </c>
      <c r="BT36" s="275">
        <v>2</v>
      </c>
      <c r="BU36" s="275">
        <v>1</v>
      </c>
      <c r="BV36" s="275">
        <v>1</v>
      </c>
      <c r="BW36" s="275">
        <v>1</v>
      </c>
      <c r="BX36" s="275">
        <v>1</v>
      </c>
      <c r="BY36" s="275">
        <v>2</v>
      </c>
      <c r="BZ36" s="275">
        <v>2</v>
      </c>
      <c r="CA36" s="275">
        <v>2</v>
      </c>
      <c r="CB36" s="275">
        <v>2</v>
      </c>
      <c r="CC36" s="275">
        <v>3</v>
      </c>
      <c r="CD36" s="275">
        <v>21</v>
      </c>
      <c r="CE36" s="275">
        <v>2</v>
      </c>
      <c r="CF36" s="275">
        <v>30</v>
      </c>
      <c r="CG36" s="275">
        <v>13</v>
      </c>
      <c r="CH36" s="275">
        <v>24</v>
      </c>
      <c r="CI36" s="275">
        <v>6</v>
      </c>
      <c r="CJ36" s="275">
        <v>36</v>
      </c>
      <c r="CK36" s="275">
        <v>2</v>
      </c>
      <c r="CL36" s="275">
        <v>28</v>
      </c>
      <c r="CM36" s="275">
        <v>5</v>
      </c>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row>
    <row r="37" spans="1:113" s="219" customFormat="1" ht="15.75" customHeight="1">
      <c r="A37" s="272"/>
      <c r="B37" s="273"/>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row>
    <row r="38" spans="1:113" s="210" customFormat="1" ht="15.75" customHeight="1">
      <c r="A38" s="272"/>
      <c r="B38" s="273"/>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row>
    <row r="39" spans="1:113" s="210" customFormat="1" ht="34.5" customHeight="1">
      <c r="A39" s="217" t="s">
        <v>157</v>
      </c>
      <c r="B39" s="273"/>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row>
    <row r="40" spans="1:113" s="210" customFormat="1" ht="15.75" customHeight="1">
      <c r="A40" s="216" t="s">
        <v>502</v>
      </c>
      <c r="B40" s="273">
        <v>16</v>
      </c>
      <c r="C40" s="216" t="s">
        <v>607</v>
      </c>
      <c r="D40" s="216" t="s">
        <v>380</v>
      </c>
      <c r="E40" s="275" t="s">
        <v>1010</v>
      </c>
      <c r="F40" s="272"/>
      <c r="G40" s="272"/>
      <c r="H40" s="275" t="s">
        <v>1011</v>
      </c>
      <c r="I40" s="275" t="s">
        <v>1012</v>
      </c>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5"/>
      <c r="BF40" s="275"/>
      <c r="BG40" s="275"/>
      <c r="BH40" s="275"/>
      <c r="BI40" s="275"/>
      <c r="BJ40" s="275"/>
      <c r="BK40" s="275"/>
      <c r="BL40" s="275"/>
      <c r="BM40" s="275"/>
      <c r="BN40" s="275"/>
      <c r="BO40" s="275"/>
      <c r="BP40" s="275"/>
      <c r="BQ40" s="275"/>
      <c r="BR40" s="275"/>
      <c r="BS40" s="275"/>
      <c r="BT40" s="275">
        <v>0</v>
      </c>
      <c r="BU40" s="275" t="s">
        <v>448</v>
      </c>
      <c r="BV40" s="275">
        <v>0</v>
      </c>
      <c r="BW40" s="275" t="s">
        <v>448</v>
      </c>
      <c r="BX40" s="275">
        <v>0</v>
      </c>
      <c r="BY40" s="275" t="s">
        <v>448</v>
      </c>
      <c r="BZ40" s="275" t="s">
        <v>448</v>
      </c>
      <c r="CA40" s="275" t="s">
        <v>448</v>
      </c>
      <c r="CB40" s="275">
        <v>0</v>
      </c>
      <c r="CC40" s="275" t="s">
        <v>448</v>
      </c>
      <c r="CD40" s="275">
        <v>1</v>
      </c>
      <c r="CE40" s="275">
        <v>2</v>
      </c>
      <c r="CF40" s="275">
        <v>0</v>
      </c>
      <c r="CG40" s="275">
        <v>4</v>
      </c>
      <c r="CH40" s="275">
        <v>2</v>
      </c>
      <c r="CI40" s="275">
        <v>4</v>
      </c>
      <c r="CJ40" s="275">
        <v>0</v>
      </c>
      <c r="CK40" s="275">
        <v>2</v>
      </c>
      <c r="CL40" s="275">
        <v>4</v>
      </c>
      <c r="CM40" s="275">
        <v>6</v>
      </c>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row>
    <row r="41" spans="1:113" s="210" customFormat="1" ht="15.75" customHeight="1">
      <c r="A41" s="216" t="s">
        <v>502</v>
      </c>
      <c r="B41" s="273">
        <v>17</v>
      </c>
      <c r="C41" s="216" t="s">
        <v>607</v>
      </c>
      <c r="D41" s="216" t="s">
        <v>380</v>
      </c>
      <c r="E41" s="275" t="s">
        <v>1013</v>
      </c>
      <c r="F41" s="272"/>
      <c r="G41" s="272"/>
      <c r="H41" s="275" t="s">
        <v>1011</v>
      </c>
      <c r="I41" s="275" t="s">
        <v>1014</v>
      </c>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5"/>
      <c r="BF41" s="275"/>
      <c r="BG41" s="275"/>
      <c r="BH41" s="275"/>
      <c r="BI41" s="275"/>
      <c r="BJ41" s="275"/>
      <c r="BK41" s="275"/>
      <c r="BL41" s="275"/>
      <c r="BM41" s="275"/>
      <c r="BN41" s="275"/>
      <c r="BO41" s="275"/>
      <c r="BP41" s="275"/>
      <c r="BQ41" s="275"/>
      <c r="BR41" s="275"/>
      <c r="BS41" s="275"/>
      <c r="BT41" s="275">
        <v>0</v>
      </c>
      <c r="BU41" s="275" t="s">
        <v>448</v>
      </c>
      <c r="BV41" s="275">
        <v>1</v>
      </c>
      <c r="BW41" s="275" t="s">
        <v>448</v>
      </c>
      <c r="BX41" s="275">
        <v>0</v>
      </c>
      <c r="BY41" s="275" t="s">
        <v>448</v>
      </c>
      <c r="BZ41" s="275" t="s">
        <v>448</v>
      </c>
      <c r="CA41" s="275" t="s">
        <v>448</v>
      </c>
      <c r="CB41" s="275">
        <v>0</v>
      </c>
      <c r="CC41" s="275" t="s">
        <v>448</v>
      </c>
      <c r="CD41" s="275">
        <v>1</v>
      </c>
      <c r="CE41" s="275">
        <v>9</v>
      </c>
      <c r="CF41" s="275">
        <v>1</v>
      </c>
      <c r="CG41" s="275">
        <v>14</v>
      </c>
      <c r="CH41" s="275">
        <v>10</v>
      </c>
      <c r="CI41" s="275">
        <v>8</v>
      </c>
      <c r="CJ41" s="275">
        <v>2</v>
      </c>
      <c r="CK41" s="275">
        <v>1</v>
      </c>
      <c r="CL41" s="275">
        <v>3</v>
      </c>
      <c r="CM41" s="275">
        <v>6</v>
      </c>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row>
    <row r="42" spans="1:113" s="210" customFormat="1" ht="15.75" customHeight="1">
      <c r="A42" s="216" t="s">
        <v>502</v>
      </c>
      <c r="B42" s="273">
        <v>18</v>
      </c>
      <c r="C42" s="216" t="s">
        <v>607</v>
      </c>
      <c r="D42" s="216" t="s">
        <v>380</v>
      </c>
      <c r="E42" s="275" t="s">
        <v>1015</v>
      </c>
      <c r="F42" s="272"/>
      <c r="G42" s="272"/>
      <c r="H42" s="275" t="s">
        <v>1011</v>
      </c>
      <c r="I42" s="275" t="s">
        <v>1014</v>
      </c>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5"/>
      <c r="BF42" s="275"/>
      <c r="BG42" s="275"/>
      <c r="BH42" s="275"/>
      <c r="BI42" s="275"/>
      <c r="BJ42" s="275"/>
      <c r="BK42" s="275"/>
      <c r="BL42" s="275"/>
      <c r="BM42" s="275"/>
      <c r="BN42" s="275"/>
      <c r="BO42" s="275"/>
      <c r="BP42" s="275"/>
      <c r="BQ42" s="275"/>
      <c r="BR42" s="275"/>
      <c r="BS42" s="275"/>
      <c r="BT42" s="275">
        <v>0</v>
      </c>
      <c r="BU42" s="275" t="s">
        <v>448</v>
      </c>
      <c r="BV42" s="275">
        <v>0</v>
      </c>
      <c r="BW42" s="275" t="s">
        <v>448</v>
      </c>
      <c r="BX42" s="275">
        <v>0</v>
      </c>
      <c r="BY42" s="275" t="s">
        <v>448</v>
      </c>
      <c r="BZ42" s="275" t="s">
        <v>448</v>
      </c>
      <c r="CA42" s="275" t="s">
        <v>448</v>
      </c>
      <c r="CB42" s="275">
        <v>0</v>
      </c>
      <c r="CC42" s="275" t="s">
        <v>448</v>
      </c>
      <c r="CD42" s="275">
        <v>1</v>
      </c>
      <c r="CE42" s="275">
        <v>2</v>
      </c>
      <c r="CF42" s="275">
        <v>4</v>
      </c>
      <c r="CG42" s="275">
        <v>4</v>
      </c>
      <c r="CH42" s="275">
        <v>5</v>
      </c>
      <c r="CI42" s="275">
        <v>12</v>
      </c>
      <c r="CJ42" s="275">
        <v>3</v>
      </c>
      <c r="CK42" s="275">
        <v>8</v>
      </c>
      <c r="CL42" s="275">
        <v>23</v>
      </c>
      <c r="CM42" s="275">
        <v>19</v>
      </c>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row>
    <row r="43" spans="1:113" s="210" customFormat="1" ht="15.75" customHeight="1">
      <c r="A43" s="216" t="s">
        <v>502</v>
      </c>
      <c r="B43" s="273">
        <v>19</v>
      </c>
      <c r="C43" s="216" t="s">
        <v>607</v>
      </c>
      <c r="D43" s="216" t="s">
        <v>380</v>
      </c>
      <c r="E43" s="275" t="s">
        <v>1016</v>
      </c>
      <c r="F43" s="272"/>
      <c r="G43" s="272"/>
      <c r="H43" s="275" t="s">
        <v>1011</v>
      </c>
      <c r="I43" s="275" t="s">
        <v>1017</v>
      </c>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5"/>
      <c r="BF43" s="275"/>
      <c r="BG43" s="275"/>
      <c r="BH43" s="275"/>
      <c r="BI43" s="275"/>
      <c r="BJ43" s="275"/>
      <c r="BK43" s="275"/>
      <c r="BL43" s="275"/>
      <c r="BM43" s="275"/>
      <c r="BN43" s="275"/>
      <c r="BO43" s="275"/>
      <c r="BP43" s="275"/>
      <c r="BQ43" s="275"/>
      <c r="BR43" s="275"/>
      <c r="BS43" s="275"/>
      <c r="BT43" s="275" t="s">
        <v>448</v>
      </c>
      <c r="BU43" s="275" t="s">
        <v>448</v>
      </c>
      <c r="BV43" s="275">
        <v>0</v>
      </c>
      <c r="BW43" s="275" t="s">
        <v>448</v>
      </c>
      <c r="BX43" s="275">
        <v>0</v>
      </c>
      <c r="BY43" s="275" t="s">
        <v>448</v>
      </c>
      <c r="BZ43" s="275" t="s">
        <v>448</v>
      </c>
      <c r="CA43" s="275" t="s">
        <v>448</v>
      </c>
      <c r="CB43" s="275">
        <v>4</v>
      </c>
      <c r="CC43" s="275" t="s">
        <v>448</v>
      </c>
      <c r="CD43" s="275">
        <v>11</v>
      </c>
      <c r="CE43" s="275">
        <v>5</v>
      </c>
      <c r="CF43" s="275">
        <v>28</v>
      </c>
      <c r="CG43" s="275">
        <v>12</v>
      </c>
      <c r="CH43" s="275">
        <v>18</v>
      </c>
      <c r="CI43" s="275">
        <v>6</v>
      </c>
      <c r="CJ43" s="275">
        <v>8</v>
      </c>
      <c r="CK43" s="275">
        <v>2</v>
      </c>
      <c r="CL43" s="275">
        <v>16</v>
      </c>
      <c r="CM43" s="275">
        <v>6</v>
      </c>
      <c r="CN43" s="272"/>
      <c r="CO43" s="272"/>
      <c r="CP43" s="272"/>
      <c r="CQ43" s="272"/>
      <c r="CR43" s="272"/>
      <c r="CS43" s="272"/>
      <c r="CT43" s="272"/>
      <c r="CU43" s="272"/>
      <c r="CV43" s="272"/>
      <c r="CW43" s="272"/>
      <c r="CX43" s="272"/>
      <c r="CY43" s="272"/>
      <c r="CZ43" s="272"/>
      <c r="DA43" s="272"/>
      <c r="DB43" s="272"/>
      <c r="DC43" s="272"/>
      <c r="DD43" s="272"/>
      <c r="DE43" s="272"/>
      <c r="DF43" s="272"/>
      <c r="DG43" s="272"/>
      <c r="DH43" s="272"/>
      <c r="DI43" s="272"/>
    </row>
    <row r="44" spans="1:113" s="210" customFormat="1" ht="15.75" customHeight="1">
      <c r="A44" s="216" t="s">
        <v>502</v>
      </c>
      <c r="B44" s="273">
        <v>20</v>
      </c>
      <c r="C44" s="216" t="s">
        <v>607</v>
      </c>
      <c r="D44" s="216" t="s">
        <v>380</v>
      </c>
      <c r="E44" s="275" t="s">
        <v>1018</v>
      </c>
      <c r="F44" s="272"/>
      <c r="G44" s="272"/>
      <c r="H44" s="275" t="s">
        <v>1011</v>
      </c>
      <c r="I44" s="275" t="s">
        <v>1017</v>
      </c>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5"/>
      <c r="BF44" s="275"/>
      <c r="BG44" s="275"/>
      <c r="BH44" s="275"/>
      <c r="BI44" s="275"/>
      <c r="BJ44" s="275"/>
      <c r="BK44" s="275"/>
      <c r="BL44" s="275"/>
      <c r="BM44" s="275"/>
      <c r="BN44" s="275"/>
      <c r="BO44" s="275"/>
      <c r="BP44" s="275"/>
      <c r="BQ44" s="275"/>
      <c r="BR44" s="275"/>
      <c r="BS44" s="275"/>
      <c r="BT44" s="275" t="s">
        <v>448</v>
      </c>
      <c r="BU44" s="275" t="s">
        <v>448</v>
      </c>
      <c r="BV44" s="275">
        <v>0</v>
      </c>
      <c r="BW44" s="275" t="s">
        <v>448</v>
      </c>
      <c r="BX44" s="275">
        <v>0</v>
      </c>
      <c r="BY44" s="275" t="s">
        <v>448</v>
      </c>
      <c r="BZ44" s="275" t="s">
        <v>448</v>
      </c>
      <c r="CA44" s="275" t="s">
        <v>448</v>
      </c>
      <c r="CB44" s="275">
        <v>0</v>
      </c>
      <c r="CC44" s="275" t="s">
        <v>448</v>
      </c>
      <c r="CD44" s="275">
        <v>0</v>
      </c>
      <c r="CE44" s="275">
        <v>1</v>
      </c>
      <c r="CF44" s="275">
        <v>1</v>
      </c>
      <c r="CG44" s="275">
        <v>0</v>
      </c>
      <c r="CH44" s="275">
        <v>0</v>
      </c>
      <c r="CI44" s="275">
        <v>0</v>
      </c>
      <c r="CJ44" s="275">
        <v>0</v>
      </c>
      <c r="CK44" s="275">
        <v>0</v>
      </c>
      <c r="CL44" s="275">
        <v>0</v>
      </c>
      <c r="CM44" s="275">
        <v>0</v>
      </c>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row>
    <row r="45" spans="1:113" s="210" customFormat="1" ht="15.75" customHeight="1">
      <c r="A45" s="216" t="s">
        <v>502</v>
      </c>
      <c r="B45" s="273">
        <v>21</v>
      </c>
      <c r="C45" s="216" t="s">
        <v>607</v>
      </c>
      <c r="D45" s="216" t="s">
        <v>380</v>
      </c>
      <c r="E45" s="275" t="s">
        <v>1019</v>
      </c>
      <c r="F45" s="272"/>
      <c r="G45" s="272"/>
      <c r="H45" s="275" t="s">
        <v>1011</v>
      </c>
      <c r="I45" s="275" t="s">
        <v>1017</v>
      </c>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5"/>
      <c r="BF45" s="275"/>
      <c r="BG45" s="275"/>
      <c r="BH45" s="275"/>
      <c r="BI45" s="275"/>
      <c r="BJ45" s="275"/>
      <c r="BK45" s="275"/>
      <c r="BL45" s="275"/>
      <c r="BM45" s="275"/>
      <c r="BN45" s="275"/>
      <c r="BO45" s="275"/>
      <c r="BP45" s="275"/>
      <c r="BQ45" s="275"/>
      <c r="BR45" s="275"/>
      <c r="BS45" s="275"/>
      <c r="BT45" s="275">
        <v>0</v>
      </c>
      <c r="BU45" s="275" t="s">
        <v>448</v>
      </c>
      <c r="BV45" s="275">
        <v>0</v>
      </c>
      <c r="BW45" s="275">
        <v>2</v>
      </c>
      <c r="BX45" s="275">
        <v>0</v>
      </c>
      <c r="BY45" s="275" t="s">
        <v>448</v>
      </c>
      <c r="BZ45" s="275" t="s">
        <v>448</v>
      </c>
      <c r="CA45" s="275" t="s">
        <v>448</v>
      </c>
      <c r="CB45" s="275">
        <v>1</v>
      </c>
      <c r="CC45" s="275" t="s">
        <v>448</v>
      </c>
      <c r="CD45" s="275">
        <v>0</v>
      </c>
      <c r="CE45" s="275">
        <v>5</v>
      </c>
      <c r="CF45" s="275">
        <v>1</v>
      </c>
      <c r="CG45" s="275">
        <v>13</v>
      </c>
      <c r="CH45" s="275">
        <v>3</v>
      </c>
      <c r="CI45" s="275">
        <v>4</v>
      </c>
      <c r="CJ45" s="275">
        <v>4</v>
      </c>
      <c r="CK45" s="275">
        <v>1</v>
      </c>
      <c r="CL45" s="275">
        <v>5</v>
      </c>
      <c r="CM45" s="275">
        <v>4</v>
      </c>
      <c r="CN45" s="272"/>
      <c r="CO45" s="272"/>
      <c r="CP45" s="272"/>
      <c r="CQ45" s="272"/>
      <c r="CR45" s="272"/>
      <c r="CS45" s="272"/>
      <c r="CT45" s="272"/>
      <c r="CU45" s="272"/>
      <c r="CV45" s="272"/>
      <c r="CW45" s="272"/>
      <c r="CX45" s="272"/>
      <c r="CY45" s="272"/>
      <c r="CZ45" s="272"/>
      <c r="DA45" s="272"/>
      <c r="DB45" s="272"/>
      <c r="DC45" s="272"/>
      <c r="DD45" s="272"/>
      <c r="DE45" s="272"/>
      <c r="DF45" s="272"/>
      <c r="DG45" s="272"/>
      <c r="DH45" s="272"/>
      <c r="DI45" s="272"/>
    </row>
    <row r="46" spans="1:113" s="210" customFormat="1" ht="15.75" customHeight="1">
      <c r="A46" s="216" t="s">
        <v>502</v>
      </c>
      <c r="B46" s="273">
        <v>22</v>
      </c>
      <c r="C46" s="216" t="s">
        <v>607</v>
      </c>
      <c r="D46" s="216" t="s">
        <v>380</v>
      </c>
      <c r="E46" s="275" t="s">
        <v>1020</v>
      </c>
      <c r="F46" s="272"/>
      <c r="G46" s="272"/>
      <c r="H46" s="275" t="s">
        <v>1011</v>
      </c>
      <c r="I46" s="275" t="s">
        <v>1017</v>
      </c>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5">
        <v>0</v>
      </c>
      <c r="BU46" s="275" t="s">
        <v>448</v>
      </c>
      <c r="BV46" s="275">
        <v>3</v>
      </c>
      <c r="BW46" s="275" t="s">
        <v>448</v>
      </c>
      <c r="BX46" s="275">
        <v>0</v>
      </c>
      <c r="BY46" s="275" t="s">
        <v>448</v>
      </c>
      <c r="BZ46" s="275" t="s">
        <v>448</v>
      </c>
      <c r="CA46" s="275" t="s">
        <v>448</v>
      </c>
      <c r="CB46" s="275">
        <v>1</v>
      </c>
      <c r="CC46" s="275" t="s">
        <v>448</v>
      </c>
      <c r="CD46" s="275">
        <v>5</v>
      </c>
      <c r="CE46" s="275">
        <v>3</v>
      </c>
      <c r="CF46" s="275">
        <v>17</v>
      </c>
      <c r="CG46" s="275">
        <v>11</v>
      </c>
      <c r="CH46" s="275">
        <v>5</v>
      </c>
      <c r="CI46" s="275">
        <v>4</v>
      </c>
      <c r="CJ46" s="275">
        <v>6</v>
      </c>
      <c r="CK46" s="275">
        <v>4</v>
      </c>
      <c r="CL46" s="275">
        <v>20</v>
      </c>
      <c r="CM46" s="275">
        <v>7</v>
      </c>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row>
    <row r="47" spans="1:113" s="219" customFormat="1" ht="15.75" customHeight="1">
      <c r="A47" s="216"/>
      <c r="B47" s="273"/>
      <c r="C47" s="216"/>
      <c r="D47" s="216"/>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5"/>
      <c r="BS47" s="275"/>
      <c r="BT47" s="275"/>
      <c r="BU47" s="275"/>
      <c r="BV47" s="275"/>
      <c r="BW47" s="275"/>
      <c r="BX47" s="275"/>
      <c r="BY47" s="275"/>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row>
    <row r="48" spans="1:113" s="219" customFormat="1" ht="15.75" customHeight="1">
      <c r="A48" s="275" t="s">
        <v>502</v>
      </c>
      <c r="B48" s="273" t="s">
        <v>1073</v>
      </c>
      <c r="C48" s="275" t="s">
        <v>1074</v>
      </c>
      <c r="D48" s="275" t="s">
        <v>380</v>
      </c>
      <c r="E48" s="275" t="s">
        <v>508</v>
      </c>
      <c r="F48" s="272"/>
      <c r="G48" s="272"/>
      <c r="H48" s="275" t="s">
        <v>1008</v>
      </c>
      <c r="I48" s="275" t="s">
        <v>1012</v>
      </c>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5">
        <v>0</v>
      </c>
      <c r="BY48" s="275">
        <v>1</v>
      </c>
      <c r="BZ48" s="275">
        <v>0</v>
      </c>
      <c r="CA48" s="275">
        <v>0</v>
      </c>
      <c r="CB48" s="275">
        <v>0</v>
      </c>
      <c r="CC48" s="275">
        <v>3</v>
      </c>
      <c r="CD48" s="275">
        <v>1</v>
      </c>
      <c r="CE48" s="275">
        <v>1</v>
      </c>
      <c r="CF48" s="275">
        <v>0</v>
      </c>
      <c r="CG48" s="275">
        <v>0</v>
      </c>
      <c r="CH48" s="275">
        <v>11</v>
      </c>
      <c r="CI48" s="275">
        <v>19</v>
      </c>
      <c r="CJ48" s="275">
        <v>2</v>
      </c>
      <c r="CK48" s="275">
        <v>3</v>
      </c>
      <c r="CL48" s="275">
        <v>6</v>
      </c>
      <c r="CM48" s="275">
        <v>10</v>
      </c>
      <c r="CN48" s="272"/>
      <c r="CO48" s="272"/>
      <c r="CP48" s="272"/>
      <c r="CQ48" s="272"/>
      <c r="CR48" s="272"/>
      <c r="CS48" s="272"/>
      <c r="CT48" s="272"/>
      <c r="CU48" s="272"/>
      <c r="CV48" s="272"/>
      <c r="CW48" s="272"/>
      <c r="CX48" s="272"/>
      <c r="CY48" s="272"/>
      <c r="CZ48" s="272"/>
      <c r="DA48" s="272"/>
      <c r="DB48" s="272"/>
      <c r="DC48" s="272"/>
      <c r="DD48" s="272"/>
      <c r="DE48" s="272"/>
      <c r="DF48" s="272"/>
      <c r="DG48" s="272"/>
      <c r="DH48" s="272"/>
      <c r="DI48" s="272"/>
    </row>
    <row r="49" spans="1:113" s="219" customFormat="1" ht="15.75" customHeight="1">
      <c r="A49" s="275" t="s">
        <v>502</v>
      </c>
      <c r="B49" s="273" t="s">
        <v>1075</v>
      </c>
      <c r="C49" s="275" t="s">
        <v>1074</v>
      </c>
      <c r="D49" s="275" t="s">
        <v>380</v>
      </c>
      <c r="E49" s="275" t="s">
        <v>508</v>
      </c>
      <c r="F49" s="272"/>
      <c r="G49" s="272"/>
      <c r="H49" s="275" t="s">
        <v>1008</v>
      </c>
      <c r="I49" s="275" t="s">
        <v>1012</v>
      </c>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5">
        <v>0</v>
      </c>
      <c r="BY49" s="275">
        <v>0</v>
      </c>
      <c r="BZ49" s="275">
        <v>0</v>
      </c>
      <c r="CA49" s="275">
        <v>0</v>
      </c>
      <c r="CB49" s="275">
        <v>0</v>
      </c>
      <c r="CC49" s="275">
        <v>2</v>
      </c>
      <c r="CD49" s="275">
        <v>1</v>
      </c>
      <c r="CE49" s="275">
        <v>1</v>
      </c>
      <c r="CF49" s="275">
        <v>2</v>
      </c>
      <c r="CG49" s="275">
        <v>1</v>
      </c>
      <c r="CH49" s="275">
        <v>11</v>
      </c>
      <c r="CI49" s="275">
        <v>9</v>
      </c>
      <c r="CJ49" s="275"/>
      <c r="CK49" s="275"/>
      <c r="CL49" s="275"/>
      <c r="CM49" s="275"/>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row>
    <row r="50" spans="1:113" s="219" customFormat="1" ht="15.75" customHeight="1">
      <c r="A50" s="275" t="s">
        <v>502</v>
      </c>
      <c r="B50" s="273" t="s">
        <v>572</v>
      </c>
      <c r="C50" s="275" t="s">
        <v>1074</v>
      </c>
      <c r="D50" s="275" t="s">
        <v>380</v>
      </c>
      <c r="E50" s="275" t="s">
        <v>508</v>
      </c>
      <c r="F50" s="272"/>
      <c r="G50" s="272"/>
      <c r="H50" s="275" t="s">
        <v>1008</v>
      </c>
      <c r="I50" s="275" t="s">
        <v>1012</v>
      </c>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5">
        <v>0</v>
      </c>
      <c r="BY50" s="275">
        <v>0</v>
      </c>
      <c r="BZ50" s="275">
        <v>0</v>
      </c>
      <c r="CA50" s="275">
        <v>0</v>
      </c>
      <c r="CB50" s="275">
        <v>0</v>
      </c>
      <c r="CC50" s="275">
        <v>1</v>
      </c>
      <c r="CD50" s="275">
        <v>0</v>
      </c>
      <c r="CE50" s="275">
        <v>2</v>
      </c>
      <c r="CF50" s="275">
        <v>0</v>
      </c>
      <c r="CG50" s="275">
        <v>0</v>
      </c>
      <c r="CH50" s="275">
        <v>11</v>
      </c>
      <c r="CI50" s="275">
        <v>14</v>
      </c>
      <c r="CJ50" s="275"/>
      <c r="CK50" s="275"/>
      <c r="CL50" s="275"/>
      <c r="CM50" s="275"/>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row>
    <row r="51" spans="1:113" s="219" customFormat="1" ht="15.75" customHeight="1">
      <c r="A51" s="275" t="s">
        <v>502</v>
      </c>
      <c r="B51" s="273" t="s">
        <v>575</v>
      </c>
      <c r="C51" s="275" t="s">
        <v>1074</v>
      </c>
      <c r="D51" s="275" t="s">
        <v>380</v>
      </c>
      <c r="E51" s="275" t="s">
        <v>508</v>
      </c>
      <c r="F51" s="272"/>
      <c r="G51" s="272"/>
      <c r="H51" s="275" t="s">
        <v>1008</v>
      </c>
      <c r="I51" s="275" t="s">
        <v>1012</v>
      </c>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5">
        <v>0</v>
      </c>
      <c r="BY51" s="275">
        <v>0</v>
      </c>
      <c r="BZ51" s="275">
        <v>0</v>
      </c>
      <c r="CA51" s="275">
        <v>0</v>
      </c>
      <c r="CB51" s="275">
        <v>0</v>
      </c>
      <c r="CC51" s="275">
        <v>0</v>
      </c>
      <c r="CD51" s="275">
        <v>3</v>
      </c>
      <c r="CE51" s="275">
        <v>3</v>
      </c>
      <c r="CF51" s="275">
        <v>1</v>
      </c>
      <c r="CG51" s="275">
        <v>3</v>
      </c>
      <c r="CH51" s="275">
        <v>21</v>
      </c>
      <c r="CI51" s="275">
        <v>29</v>
      </c>
      <c r="CJ51" s="275">
        <v>4</v>
      </c>
      <c r="CK51" s="275">
        <v>6</v>
      </c>
      <c r="CL51" s="275">
        <v>5</v>
      </c>
      <c r="CM51" s="275">
        <v>3</v>
      </c>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row>
    <row r="52" spans="1:113" s="219" customFormat="1" ht="15.75" customHeight="1">
      <c r="A52" s="275" t="s">
        <v>502</v>
      </c>
      <c r="B52" s="273" t="s">
        <v>848</v>
      </c>
      <c r="C52" s="275" t="s">
        <v>1074</v>
      </c>
      <c r="D52" s="275" t="s">
        <v>380</v>
      </c>
      <c r="E52" s="275" t="s">
        <v>508</v>
      </c>
      <c r="F52" s="272"/>
      <c r="G52" s="272"/>
      <c r="H52" s="275" t="s">
        <v>1008</v>
      </c>
      <c r="I52" s="275" t="s">
        <v>1012</v>
      </c>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5">
        <v>0</v>
      </c>
      <c r="BY52" s="275">
        <v>0</v>
      </c>
      <c r="BZ52" s="275">
        <v>0</v>
      </c>
      <c r="CA52" s="275">
        <v>0</v>
      </c>
      <c r="CB52" s="275">
        <v>0</v>
      </c>
      <c r="CC52" s="275">
        <v>0</v>
      </c>
      <c r="CD52" s="275">
        <v>1</v>
      </c>
      <c r="CE52" s="275">
        <v>2</v>
      </c>
      <c r="CF52" s="275">
        <v>0</v>
      </c>
      <c r="CG52" s="275">
        <v>0</v>
      </c>
      <c r="CH52" s="275">
        <v>5</v>
      </c>
      <c r="CI52" s="275">
        <v>7</v>
      </c>
      <c r="CJ52" s="275"/>
      <c r="CK52" s="275"/>
      <c r="CL52" s="275"/>
      <c r="CM52" s="275"/>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row>
    <row r="53" spans="1:113" s="219" customFormat="1" ht="15.75" customHeight="1">
      <c r="A53" s="275" t="s">
        <v>502</v>
      </c>
      <c r="B53" s="273" t="s">
        <v>855</v>
      </c>
      <c r="C53" s="275" t="s">
        <v>1074</v>
      </c>
      <c r="D53" s="275" t="s">
        <v>380</v>
      </c>
      <c r="E53" s="275" t="s">
        <v>508</v>
      </c>
      <c r="F53" s="272"/>
      <c r="G53" s="272"/>
      <c r="H53" s="275" t="s">
        <v>1008</v>
      </c>
      <c r="I53" s="275" t="s">
        <v>1012</v>
      </c>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5">
        <v>0</v>
      </c>
      <c r="BY53" s="275">
        <v>0</v>
      </c>
      <c r="BZ53" s="275">
        <v>0</v>
      </c>
      <c r="CA53" s="275">
        <v>0</v>
      </c>
      <c r="CB53" s="275">
        <v>2</v>
      </c>
      <c r="CC53" s="275">
        <v>1</v>
      </c>
      <c r="CD53" s="275">
        <v>1</v>
      </c>
      <c r="CE53" s="275">
        <v>3</v>
      </c>
      <c r="CF53" s="275">
        <v>0</v>
      </c>
      <c r="CG53" s="275">
        <v>1</v>
      </c>
      <c r="CH53" s="275">
        <v>9</v>
      </c>
      <c r="CI53" s="275">
        <v>10</v>
      </c>
      <c r="CJ53" s="275"/>
      <c r="CK53" s="275"/>
      <c r="CL53" s="275"/>
      <c r="CM53" s="275"/>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row>
    <row r="54" spans="1:113" s="219" customFormat="1" ht="15.75" customHeight="1">
      <c r="A54" s="275" t="s">
        <v>502</v>
      </c>
      <c r="B54" s="273" t="s">
        <v>1076</v>
      </c>
      <c r="C54" s="275" t="s">
        <v>1074</v>
      </c>
      <c r="D54" s="275" t="s">
        <v>380</v>
      </c>
      <c r="E54" s="275" t="s">
        <v>508</v>
      </c>
      <c r="F54" s="272"/>
      <c r="G54" s="272"/>
      <c r="H54" s="275" t="s">
        <v>1008</v>
      </c>
      <c r="I54" s="275" t="s">
        <v>1012</v>
      </c>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5">
        <v>0</v>
      </c>
      <c r="BY54" s="275">
        <v>0</v>
      </c>
      <c r="BZ54" s="275">
        <v>0</v>
      </c>
      <c r="CA54" s="275">
        <v>0</v>
      </c>
      <c r="CB54" s="275">
        <v>0</v>
      </c>
      <c r="CC54" s="275">
        <v>2</v>
      </c>
      <c r="CD54" s="275">
        <v>1</v>
      </c>
      <c r="CE54" s="275">
        <v>4</v>
      </c>
      <c r="CF54" s="275">
        <v>0</v>
      </c>
      <c r="CG54" s="275">
        <v>2</v>
      </c>
      <c r="CH54" s="275">
        <v>8</v>
      </c>
      <c r="CI54" s="275">
        <v>10</v>
      </c>
      <c r="CJ54" s="275"/>
      <c r="CK54" s="275"/>
      <c r="CL54" s="275"/>
      <c r="CM54" s="275"/>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row>
    <row r="55" spans="1:113" s="219" customFormat="1" ht="15.75" customHeight="1">
      <c r="A55" s="275" t="s">
        <v>502</v>
      </c>
      <c r="B55" s="273" t="s">
        <v>1077</v>
      </c>
      <c r="C55" s="275" t="s">
        <v>1074</v>
      </c>
      <c r="D55" s="275" t="s">
        <v>380</v>
      </c>
      <c r="E55" s="275" t="s">
        <v>508</v>
      </c>
      <c r="F55" s="272"/>
      <c r="G55" s="272"/>
      <c r="H55" s="275" t="s">
        <v>1008</v>
      </c>
      <c r="I55" s="275" t="s">
        <v>1012</v>
      </c>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5">
        <v>0</v>
      </c>
      <c r="BY55" s="275">
        <v>0</v>
      </c>
      <c r="BZ55" s="275">
        <v>0</v>
      </c>
      <c r="CA55" s="275">
        <v>0</v>
      </c>
      <c r="CB55" s="275">
        <v>0</v>
      </c>
      <c r="CC55" s="275">
        <v>1</v>
      </c>
      <c r="CD55" s="275">
        <v>2</v>
      </c>
      <c r="CE55" s="275">
        <v>7</v>
      </c>
      <c r="CF55" s="275">
        <v>1</v>
      </c>
      <c r="CG55" s="275">
        <v>4</v>
      </c>
      <c r="CH55" s="275">
        <v>37</v>
      </c>
      <c r="CI55" s="275">
        <v>54</v>
      </c>
      <c r="CJ55" s="275"/>
      <c r="CK55" s="275"/>
      <c r="CL55" s="275"/>
      <c r="CM55" s="275"/>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row>
    <row r="56" spans="1:113" s="219" customFormat="1" ht="15.75" customHeight="1">
      <c r="A56" s="275" t="s">
        <v>502</v>
      </c>
      <c r="B56" s="273" t="s">
        <v>1078</v>
      </c>
      <c r="C56" s="275" t="s">
        <v>1074</v>
      </c>
      <c r="D56" s="275" t="s">
        <v>380</v>
      </c>
      <c r="E56" s="275" t="s">
        <v>508</v>
      </c>
      <c r="F56" s="272"/>
      <c r="G56" s="272"/>
      <c r="H56" s="275" t="s">
        <v>1008</v>
      </c>
      <c r="I56" s="275" t="s">
        <v>1012</v>
      </c>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5">
        <v>0</v>
      </c>
      <c r="BY56" s="275">
        <v>0</v>
      </c>
      <c r="BZ56" s="275">
        <v>0</v>
      </c>
      <c r="CA56" s="275">
        <v>0</v>
      </c>
      <c r="CB56" s="275">
        <v>0</v>
      </c>
      <c r="CC56" s="275">
        <v>0</v>
      </c>
      <c r="CD56" s="275">
        <v>0</v>
      </c>
      <c r="CE56" s="275">
        <v>4</v>
      </c>
      <c r="CF56" s="275">
        <v>1</v>
      </c>
      <c r="CG56" s="275">
        <v>3</v>
      </c>
      <c r="CH56" s="275">
        <v>11</v>
      </c>
      <c r="CI56" s="275">
        <v>10</v>
      </c>
      <c r="CJ56" s="275"/>
      <c r="CK56" s="275"/>
      <c r="CL56" s="275"/>
      <c r="CM56" s="275"/>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row>
    <row r="57" spans="1:113" s="219" customFormat="1" ht="15.75" customHeight="1">
      <c r="A57" s="275" t="s">
        <v>502</v>
      </c>
      <c r="B57" s="273" t="s">
        <v>1079</v>
      </c>
      <c r="C57" s="275" t="s">
        <v>1074</v>
      </c>
      <c r="D57" s="275" t="s">
        <v>380</v>
      </c>
      <c r="E57" s="275" t="s">
        <v>508</v>
      </c>
      <c r="F57" s="272"/>
      <c r="G57" s="272"/>
      <c r="H57" s="275" t="s">
        <v>1008</v>
      </c>
      <c r="I57" s="275" t="s">
        <v>1012</v>
      </c>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5">
        <v>0</v>
      </c>
      <c r="BY57" s="275">
        <v>0</v>
      </c>
      <c r="BZ57" s="275">
        <v>0</v>
      </c>
      <c r="CA57" s="275">
        <v>0</v>
      </c>
      <c r="CB57" s="275">
        <v>1</v>
      </c>
      <c r="CC57" s="275">
        <v>1</v>
      </c>
      <c r="CD57" s="275">
        <v>1</v>
      </c>
      <c r="CE57" s="275">
        <v>0</v>
      </c>
      <c r="CF57" s="275">
        <v>2</v>
      </c>
      <c r="CG57" s="275">
        <v>5</v>
      </c>
      <c r="CH57" s="275">
        <v>3</v>
      </c>
      <c r="CI57" s="275">
        <v>9</v>
      </c>
      <c r="CJ57" s="275"/>
      <c r="CK57" s="275"/>
      <c r="CL57" s="275"/>
      <c r="CM57" s="275"/>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row>
    <row r="58" spans="1:113" s="219" customFormat="1" ht="15.75" customHeight="1">
      <c r="A58" s="275" t="s">
        <v>502</v>
      </c>
      <c r="B58" s="273" t="s">
        <v>1080</v>
      </c>
      <c r="C58" s="275" t="s">
        <v>1074</v>
      </c>
      <c r="D58" s="275" t="s">
        <v>380</v>
      </c>
      <c r="E58" s="275" t="s">
        <v>508</v>
      </c>
      <c r="F58" s="272"/>
      <c r="G58" s="272"/>
      <c r="H58" s="275" t="s">
        <v>1008</v>
      </c>
      <c r="I58" s="275" t="s">
        <v>1012</v>
      </c>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5">
        <v>0</v>
      </c>
      <c r="BY58" s="275">
        <v>0</v>
      </c>
      <c r="BZ58" s="275">
        <v>0</v>
      </c>
      <c r="CA58" s="275">
        <v>0</v>
      </c>
      <c r="CB58" s="275">
        <v>0</v>
      </c>
      <c r="CC58" s="275">
        <v>3</v>
      </c>
      <c r="CD58" s="275">
        <v>2</v>
      </c>
      <c r="CE58" s="275">
        <v>6</v>
      </c>
      <c r="CF58" s="275">
        <v>1</v>
      </c>
      <c r="CG58" s="275">
        <v>3</v>
      </c>
      <c r="CH58" s="275">
        <v>16</v>
      </c>
      <c r="CI58" s="275">
        <v>20</v>
      </c>
      <c r="CJ58" s="275"/>
      <c r="CK58" s="275"/>
      <c r="CL58" s="275"/>
      <c r="CM58" s="275"/>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2"/>
    </row>
    <row r="59" spans="1:113" s="219" customFormat="1" ht="15.75" customHeight="1">
      <c r="A59" s="275" t="s">
        <v>502</v>
      </c>
      <c r="B59" s="273" t="s">
        <v>1081</v>
      </c>
      <c r="C59" s="275" t="s">
        <v>1074</v>
      </c>
      <c r="D59" s="275" t="s">
        <v>380</v>
      </c>
      <c r="E59" s="275" t="s">
        <v>508</v>
      </c>
      <c r="F59" s="272"/>
      <c r="G59" s="272"/>
      <c r="H59" s="275" t="s">
        <v>1008</v>
      </c>
      <c r="I59" s="275" t="s">
        <v>1012</v>
      </c>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5">
        <v>0</v>
      </c>
      <c r="BY59" s="275">
        <v>0</v>
      </c>
      <c r="BZ59" s="275">
        <v>0</v>
      </c>
      <c r="CA59" s="275">
        <v>0</v>
      </c>
      <c r="CB59" s="275">
        <v>0</v>
      </c>
      <c r="CC59" s="275">
        <v>0</v>
      </c>
      <c r="CD59" s="275">
        <v>0</v>
      </c>
      <c r="CE59" s="275">
        <v>2</v>
      </c>
      <c r="CF59" s="275">
        <v>1</v>
      </c>
      <c r="CG59" s="275">
        <v>3</v>
      </c>
      <c r="CH59" s="275">
        <v>7</v>
      </c>
      <c r="CI59" s="275">
        <v>12</v>
      </c>
      <c r="CJ59" s="275"/>
      <c r="CK59" s="275"/>
      <c r="CL59" s="275"/>
      <c r="CM59" s="275"/>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row>
    <row r="60" spans="1:113" s="219" customFormat="1" ht="15.75" customHeight="1">
      <c r="A60" s="275" t="s">
        <v>502</v>
      </c>
      <c r="B60" s="273" t="s">
        <v>744</v>
      </c>
      <c r="C60" s="275" t="s">
        <v>1074</v>
      </c>
      <c r="D60" s="275" t="s">
        <v>380</v>
      </c>
      <c r="E60" s="275" t="s">
        <v>508</v>
      </c>
      <c r="F60" s="272"/>
      <c r="G60" s="272"/>
      <c r="H60" s="275" t="s">
        <v>1008</v>
      </c>
      <c r="I60" s="275" t="s">
        <v>1012</v>
      </c>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5">
        <v>0</v>
      </c>
      <c r="BY60" s="275">
        <v>0</v>
      </c>
      <c r="BZ60" s="275">
        <v>0</v>
      </c>
      <c r="CA60" s="275">
        <v>0</v>
      </c>
      <c r="CB60" s="275">
        <v>0</v>
      </c>
      <c r="CC60" s="275">
        <v>3</v>
      </c>
      <c r="CD60" s="275">
        <v>2</v>
      </c>
      <c r="CE60" s="275">
        <v>6</v>
      </c>
      <c r="CF60" s="275">
        <v>3</v>
      </c>
      <c r="CG60" s="275">
        <v>6</v>
      </c>
      <c r="CH60" s="275">
        <v>21</v>
      </c>
      <c r="CI60" s="275">
        <v>21</v>
      </c>
      <c r="CJ60" s="275"/>
      <c r="CK60" s="275"/>
      <c r="CL60" s="275"/>
      <c r="CM60" s="275"/>
      <c r="CN60" s="272"/>
      <c r="CO60" s="272"/>
      <c r="CP60" s="272"/>
      <c r="CQ60" s="272"/>
      <c r="CR60" s="272"/>
      <c r="CS60" s="272"/>
      <c r="CT60" s="272"/>
      <c r="CU60" s="272"/>
      <c r="CV60" s="272"/>
      <c r="CW60" s="272"/>
      <c r="CX60" s="272"/>
      <c r="CY60" s="272"/>
      <c r="CZ60" s="272"/>
      <c r="DA60" s="272"/>
      <c r="DB60" s="272"/>
      <c r="DC60" s="272"/>
      <c r="DD60" s="272"/>
      <c r="DE60" s="272"/>
      <c r="DF60" s="272"/>
      <c r="DG60" s="272"/>
      <c r="DH60" s="272"/>
      <c r="DI60" s="272"/>
    </row>
    <row r="61" spans="1:113" s="219" customFormat="1" ht="15.75" customHeight="1">
      <c r="A61" s="275" t="s">
        <v>502</v>
      </c>
      <c r="B61" s="273" t="s">
        <v>1082</v>
      </c>
      <c r="C61" s="275" t="s">
        <v>1074</v>
      </c>
      <c r="D61" s="275" t="s">
        <v>380</v>
      </c>
      <c r="E61" s="275" t="s">
        <v>508</v>
      </c>
      <c r="F61" s="272"/>
      <c r="G61" s="272"/>
      <c r="H61" s="275" t="s">
        <v>1008</v>
      </c>
      <c r="I61" s="275" t="s">
        <v>1012</v>
      </c>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5">
        <v>0</v>
      </c>
      <c r="BY61" s="275">
        <v>0</v>
      </c>
      <c r="BZ61" s="275">
        <v>0</v>
      </c>
      <c r="CA61" s="275">
        <v>0</v>
      </c>
      <c r="CB61" s="275">
        <v>0</v>
      </c>
      <c r="CC61" s="275">
        <v>1</v>
      </c>
      <c r="CD61" s="275">
        <v>0</v>
      </c>
      <c r="CE61" s="275">
        <v>1</v>
      </c>
      <c r="CF61" s="275">
        <v>1</v>
      </c>
      <c r="CG61" s="275">
        <v>5</v>
      </c>
      <c r="CH61" s="275">
        <v>6</v>
      </c>
      <c r="CI61" s="275">
        <v>13</v>
      </c>
      <c r="CJ61" s="275"/>
      <c r="CK61" s="275"/>
      <c r="CL61" s="275"/>
      <c r="CM61" s="275"/>
      <c r="CN61" s="272"/>
      <c r="CO61" s="272"/>
      <c r="CP61" s="272"/>
      <c r="CQ61" s="272"/>
      <c r="CR61" s="272"/>
      <c r="CS61" s="272"/>
      <c r="CT61" s="272"/>
      <c r="CU61" s="272"/>
      <c r="CV61" s="272"/>
      <c r="CW61" s="272"/>
      <c r="CX61" s="272"/>
      <c r="CY61" s="272"/>
      <c r="CZ61" s="272"/>
      <c r="DA61" s="272"/>
      <c r="DB61" s="272"/>
      <c r="DC61" s="272"/>
      <c r="DD61" s="272"/>
      <c r="DE61" s="272"/>
      <c r="DF61" s="272"/>
      <c r="DG61" s="272"/>
      <c r="DH61" s="272"/>
      <c r="DI61" s="272"/>
    </row>
    <row r="62" spans="1:113" s="219" customFormat="1" ht="15.75" customHeight="1">
      <c r="A62" s="275" t="s">
        <v>502</v>
      </c>
      <c r="B62" s="273" t="s">
        <v>589</v>
      </c>
      <c r="C62" s="275" t="s">
        <v>1074</v>
      </c>
      <c r="D62" s="275" t="s">
        <v>380</v>
      </c>
      <c r="E62" s="275" t="s">
        <v>508</v>
      </c>
      <c r="F62" s="272"/>
      <c r="G62" s="272"/>
      <c r="H62" s="275" t="s">
        <v>1083</v>
      </c>
      <c r="I62" s="275" t="s">
        <v>1012</v>
      </c>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5">
        <v>0</v>
      </c>
      <c r="BY62" s="275">
        <v>0</v>
      </c>
      <c r="BZ62" s="275">
        <v>0</v>
      </c>
      <c r="CA62" s="275">
        <v>0</v>
      </c>
      <c r="CB62" s="275">
        <v>2</v>
      </c>
      <c r="CC62" s="275">
        <v>1</v>
      </c>
      <c r="CD62" s="275">
        <v>0</v>
      </c>
      <c r="CE62" s="275">
        <v>3</v>
      </c>
      <c r="CF62" s="275">
        <v>0</v>
      </c>
      <c r="CG62" s="275">
        <v>0</v>
      </c>
      <c r="CH62" s="275">
        <v>2</v>
      </c>
      <c r="CI62" s="275">
        <v>5</v>
      </c>
      <c r="CJ62" s="275">
        <v>0</v>
      </c>
      <c r="CK62" s="275">
        <v>5</v>
      </c>
      <c r="CL62" s="275">
        <v>2</v>
      </c>
      <c r="CM62" s="275">
        <v>2</v>
      </c>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row>
    <row r="63" spans="1:113" s="219" customFormat="1" ht="15.75" customHeight="1">
      <c r="A63" s="275" t="s">
        <v>502</v>
      </c>
      <c r="B63" s="273" t="s">
        <v>1084</v>
      </c>
      <c r="C63" s="275" t="s">
        <v>1074</v>
      </c>
      <c r="D63" s="275" t="s">
        <v>380</v>
      </c>
      <c r="E63" s="275" t="s">
        <v>508</v>
      </c>
      <c r="F63" s="272"/>
      <c r="G63" s="272"/>
      <c r="H63" s="275" t="s">
        <v>1083</v>
      </c>
      <c r="I63" s="275" t="s">
        <v>1012</v>
      </c>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5">
        <v>0</v>
      </c>
      <c r="BY63" s="275">
        <v>0</v>
      </c>
      <c r="BZ63" s="275">
        <v>0</v>
      </c>
      <c r="CA63" s="275">
        <v>0</v>
      </c>
      <c r="CB63" s="275">
        <v>0</v>
      </c>
      <c r="CC63" s="275">
        <v>6</v>
      </c>
      <c r="CD63" s="275">
        <v>0</v>
      </c>
      <c r="CE63" s="275">
        <v>2</v>
      </c>
      <c r="CF63" s="275">
        <v>0</v>
      </c>
      <c r="CG63" s="275">
        <v>1</v>
      </c>
      <c r="CH63" s="275">
        <v>6</v>
      </c>
      <c r="CI63" s="275">
        <v>14</v>
      </c>
      <c r="CJ63" s="275"/>
      <c r="CK63" s="275"/>
      <c r="CL63" s="275"/>
      <c r="CM63" s="275"/>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row>
    <row r="64" spans="1:113" s="219" customFormat="1" ht="15.75" customHeight="1">
      <c r="A64" s="275" t="s">
        <v>502</v>
      </c>
      <c r="B64" s="273" t="s">
        <v>1094</v>
      </c>
      <c r="C64" s="275" t="s">
        <v>1074</v>
      </c>
      <c r="D64" s="275" t="s">
        <v>380</v>
      </c>
      <c r="E64" s="275" t="s">
        <v>508</v>
      </c>
      <c r="F64" s="272"/>
      <c r="G64" s="272"/>
      <c r="H64" s="275" t="s">
        <v>1095</v>
      </c>
      <c r="I64" s="275" t="s">
        <v>1012</v>
      </c>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5"/>
      <c r="BY64" s="275"/>
      <c r="BZ64" s="275"/>
      <c r="CA64" s="275"/>
      <c r="CB64" s="275"/>
      <c r="CC64" s="275"/>
      <c r="CD64" s="275"/>
      <c r="CE64" s="275"/>
      <c r="CF64" s="275"/>
      <c r="CG64" s="275"/>
      <c r="CH64" s="275"/>
      <c r="CI64" s="275"/>
      <c r="CJ64" s="275">
        <v>9</v>
      </c>
      <c r="CK64" s="275">
        <v>19</v>
      </c>
      <c r="CL64" s="275">
        <v>36</v>
      </c>
      <c r="CM64" s="275">
        <v>29</v>
      </c>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row>
    <row r="65" spans="1:113" s="219" customFormat="1" ht="15.75" customHeight="1">
      <c r="A65" s="275" t="s">
        <v>502</v>
      </c>
      <c r="B65" s="273" t="s">
        <v>1096</v>
      </c>
      <c r="C65" s="275" t="s">
        <v>1074</v>
      </c>
      <c r="D65" s="275" t="s">
        <v>380</v>
      </c>
      <c r="E65" s="275" t="s">
        <v>508</v>
      </c>
      <c r="F65" s="272"/>
      <c r="G65" s="272"/>
      <c r="H65" s="275" t="s">
        <v>1095</v>
      </c>
      <c r="I65" s="275" t="s">
        <v>1012</v>
      </c>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5"/>
      <c r="BY65" s="275"/>
      <c r="BZ65" s="275"/>
      <c r="CA65" s="275"/>
      <c r="CB65" s="275"/>
      <c r="CC65" s="275"/>
      <c r="CD65" s="275"/>
      <c r="CE65" s="275"/>
      <c r="CF65" s="275"/>
      <c r="CG65" s="275"/>
      <c r="CH65" s="275"/>
      <c r="CI65" s="275"/>
      <c r="CJ65" s="275">
        <v>5</v>
      </c>
      <c r="CK65" s="275">
        <v>2</v>
      </c>
      <c r="CL65" s="275"/>
      <c r="CM65" s="275"/>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row>
    <row r="66" spans="1:113" s="219" customFormat="1" ht="15.75" customHeight="1">
      <c r="A66" s="275" t="s">
        <v>502</v>
      </c>
      <c r="B66" s="273" t="s">
        <v>1085</v>
      </c>
      <c r="C66" s="275" t="s">
        <v>1074</v>
      </c>
      <c r="D66" s="275" t="s">
        <v>380</v>
      </c>
      <c r="E66" s="275" t="s">
        <v>508</v>
      </c>
      <c r="F66" s="272"/>
      <c r="G66" s="272"/>
      <c r="H66" s="275" t="s">
        <v>991</v>
      </c>
      <c r="I66" s="275" t="s">
        <v>1012</v>
      </c>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5">
        <v>0</v>
      </c>
      <c r="BY66" s="275">
        <v>0</v>
      </c>
      <c r="BZ66" s="275">
        <v>0</v>
      </c>
      <c r="CA66" s="275">
        <v>0</v>
      </c>
      <c r="CB66" s="275">
        <v>1</v>
      </c>
      <c r="CC66" s="275">
        <v>1</v>
      </c>
      <c r="CD66" s="275">
        <v>0</v>
      </c>
      <c r="CE66" s="275">
        <v>1</v>
      </c>
      <c r="CF66" s="275">
        <v>0</v>
      </c>
      <c r="CG66" s="275">
        <v>0</v>
      </c>
      <c r="CH66" s="275">
        <v>3</v>
      </c>
      <c r="CI66" s="275">
        <v>3</v>
      </c>
      <c r="CJ66" s="275"/>
      <c r="CK66" s="275"/>
      <c r="CL66" s="275"/>
      <c r="CM66" s="275"/>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row>
    <row r="67" spans="1:113" s="219" customFormat="1" ht="15.75" customHeight="1">
      <c r="A67" s="275" t="s">
        <v>502</v>
      </c>
      <c r="B67" s="273" t="s">
        <v>1086</v>
      </c>
      <c r="C67" s="275" t="s">
        <v>1074</v>
      </c>
      <c r="D67" s="275" t="s">
        <v>380</v>
      </c>
      <c r="E67" s="275" t="s">
        <v>508</v>
      </c>
      <c r="F67" s="272"/>
      <c r="G67" s="272"/>
      <c r="H67" s="275" t="s">
        <v>991</v>
      </c>
      <c r="I67" s="275" t="s">
        <v>1012</v>
      </c>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5">
        <v>0</v>
      </c>
      <c r="BY67" s="275">
        <v>0</v>
      </c>
      <c r="BZ67" s="275">
        <v>0</v>
      </c>
      <c r="CA67" s="275">
        <v>0</v>
      </c>
      <c r="CB67" s="275">
        <v>0</v>
      </c>
      <c r="CC67" s="275">
        <v>1</v>
      </c>
      <c r="CD67" s="275">
        <v>0</v>
      </c>
      <c r="CE67" s="275">
        <v>2</v>
      </c>
      <c r="CF67" s="275">
        <v>0</v>
      </c>
      <c r="CG67" s="275">
        <v>2</v>
      </c>
      <c r="CH67" s="275">
        <v>0</v>
      </c>
      <c r="CI67" s="275">
        <v>8</v>
      </c>
      <c r="CJ67" s="275"/>
      <c r="CK67" s="275"/>
      <c r="CL67" s="275"/>
      <c r="CM67" s="275"/>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row>
    <row r="68" spans="1:113" s="219" customFormat="1" ht="15.75" customHeight="1">
      <c r="A68" s="275" t="s">
        <v>502</v>
      </c>
      <c r="B68" s="273" t="s">
        <v>1087</v>
      </c>
      <c r="C68" s="275" t="s">
        <v>1074</v>
      </c>
      <c r="D68" s="275" t="s">
        <v>380</v>
      </c>
      <c r="E68" s="275" t="s">
        <v>508</v>
      </c>
      <c r="F68" s="272"/>
      <c r="G68" s="272"/>
      <c r="H68" s="275" t="s">
        <v>972</v>
      </c>
      <c r="I68" s="275" t="s">
        <v>1012</v>
      </c>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5"/>
      <c r="CA68" s="272"/>
      <c r="CB68" s="272"/>
      <c r="CC68" s="272"/>
      <c r="CD68" s="272"/>
      <c r="CE68" s="272"/>
      <c r="CF68" s="275">
        <v>1</v>
      </c>
      <c r="CG68" s="275">
        <v>2</v>
      </c>
      <c r="CH68" s="275">
        <v>2</v>
      </c>
      <c r="CI68" s="275">
        <v>2</v>
      </c>
      <c r="CJ68" s="275">
        <v>2</v>
      </c>
      <c r="CK68" s="275">
        <v>4</v>
      </c>
      <c r="CL68" s="275">
        <v>1</v>
      </c>
      <c r="CM68" s="275">
        <v>2</v>
      </c>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row>
    <row r="69" spans="1:113" s="219" customFormat="1" ht="15.75" customHeight="1">
      <c r="A69" s="275" t="s">
        <v>502</v>
      </c>
      <c r="B69" s="273" t="s">
        <v>1088</v>
      </c>
      <c r="C69" s="275" t="s">
        <v>1074</v>
      </c>
      <c r="D69" s="275" t="s">
        <v>380</v>
      </c>
      <c r="E69" s="275" t="s">
        <v>508</v>
      </c>
      <c r="F69" s="272"/>
      <c r="G69" s="272"/>
      <c r="H69" s="275" t="s">
        <v>972</v>
      </c>
      <c r="I69" s="275" t="s">
        <v>1012</v>
      </c>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5">
        <v>0</v>
      </c>
      <c r="CG69" s="275">
        <v>1</v>
      </c>
      <c r="CH69" s="275">
        <v>1</v>
      </c>
      <c r="CI69" s="275">
        <v>4</v>
      </c>
      <c r="CJ69" s="275">
        <v>2</v>
      </c>
      <c r="CK69" s="275">
        <v>4</v>
      </c>
      <c r="CL69" s="275"/>
      <c r="CM69" s="275"/>
      <c r="CN69" s="272"/>
      <c r="CO69" s="272"/>
      <c r="CP69" s="272"/>
      <c r="CQ69" s="272"/>
      <c r="CR69" s="272"/>
      <c r="CS69" s="272"/>
      <c r="CT69" s="272"/>
      <c r="CU69" s="272"/>
      <c r="CV69" s="272"/>
      <c r="CW69" s="272"/>
      <c r="CX69" s="272"/>
      <c r="CY69" s="272"/>
      <c r="CZ69" s="272"/>
      <c r="DA69" s="272"/>
      <c r="DB69" s="272"/>
      <c r="DC69" s="272"/>
      <c r="DD69" s="272"/>
      <c r="DE69" s="272"/>
      <c r="DF69" s="272"/>
      <c r="DG69" s="272"/>
      <c r="DH69" s="272"/>
      <c r="DI69" s="272"/>
    </row>
    <row r="70" spans="1:113" s="219" customFormat="1" ht="15.75" customHeight="1">
      <c r="A70" s="275" t="s">
        <v>502</v>
      </c>
      <c r="B70" s="273" t="s">
        <v>1089</v>
      </c>
      <c r="C70" s="275" t="s">
        <v>1074</v>
      </c>
      <c r="D70" s="275" t="s">
        <v>380</v>
      </c>
      <c r="E70" s="275" t="s">
        <v>508</v>
      </c>
      <c r="F70" s="272"/>
      <c r="G70" s="272"/>
      <c r="H70" s="275" t="s">
        <v>972</v>
      </c>
      <c r="I70" s="275" t="s">
        <v>1012</v>
      </c>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5">
        <v>2</v>
      </c>
      <c r="CG70" s="275">
        <v>2</v>
      </c>
      <c r="CH70" s="275">
        <v>0</v>
      </c>
      <c r="CI70" s="275">
        <v>4</v>
      </c>
      <c r="CJ70" s="275">
        <v>1</v>
      </c>
      <c r="CK70" s="275">
        <v>4</v>
      </c>
      <c r="CL70" s="275"/>
      <c r="CM70" s="275"/>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row>
    <row r="71" spans="1:113" s="219" customFormat="1" ht="15.75" customHeight="1">
      <c r="A71" s="275" t="s">
        <v>502</v>
      </c>
      <c r="B71" s="273" t="s">
        <v>1090</v>
      </c>
      <c r="C71" s="275" t="s">
        <v>1074</v>
      </c>
      <c r="D71" s="275" t="s">
        <v>380</v>
      </c>
      <c r="E71" s="275" t="s">
        <v>508</v>
      </c>
      <c r="F71" s="272"/>
      <c r="G71" s="272"/>
      <c r="H71" s="275" t="s">
        <v>972</v>
      </c>
      <c r="I71" s="275" t="s">
        <v>1012</v>
      </c>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2"/>
      <c r="CC71" s="272"/>
      <c r="CD71" s="272"/>
      <c r="CE71" s="272"/>
      <c r="CF71" s="275">
        <v>0</v>
      </c>
      <c r="CG71" s="275">
        <v>1</v>
      </c>
      <c r="CH71" s="275">
        <v>4</v>
      </c>
      <c r="CI71" s="275">
        <v>3</v>
      </c>
      <c r="CJ71" s="275">
        <v>3</v>
      </c>
      <c r="CK71" s="275">
        <v>5</v>
      </c>
      <c r="CL71" s="275"/>
      <c r="CM71" s="275"/>
      <c r="CN71" s="272"/>
      <c r="CO71" s="272"/>
      <c r="CP71" s="272"/>
      <c r="CQ71" s="272"/>
      <c r="CR71" s="272"/>
      <c r="CS71" s="272"/>
      <c r="CT71" s="272"/>
      <c r="CU71" s="272"/>
      <c r="CV71" s="272"/>
      <c r="CW71" s="272"/>
      <c r="CX71" s="272"/>
      <c r="CY71" s="272"/>
      <c r="CZ71" s="272"/>
      <c r="DA71" s="272"/>
      <c r="DB71" s="272"/>
      <c r="DC71" s="272"/>
      <c r="DD71" s="272"/>
      <c r="DE71" s="272"/>
      <c r="DF71" s="272"/>
      <c r="DG71" s="272"/>
      <c r="DH71" s="272"/>
      <c r="DI71" s="272"/>
    </row>
    <row r="72" spans="1:113" s="210" customFormat="1" ht="15.75" customHeight="1">
      <c r="A72" s="275" t="s">
        <v>502</v>
      </c>
      <c r="B72" s="273" t="s">
        <v>1091</v>
      </c>
      <c r="C72" s="275" t="s">
        <v>1074</v>
      </c>
      <c r="D72" s="275" t="s">
        <v>380</v>
      </c>
      <c r="E72" s="275" t="s">
        <v>508</v>
      </c>
      <c r="F72" s="272"/>
      <c r="G72" s="272"/>
      <c r="H72" s="275" t="s">
        <v>972</v>
      </c>
      <c r="I72" s="275" t="s">
        <v>1012</v>
      </c>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5">
        <v>0</v>
      </c>
      <c r="CG72" s="275">
        <v>1</v>
      </c>
      <c r="CH72" s="275">
        <v>1</v>
      </c>
      <c r="CI72" s="275">
        <v>2</v>
      </c>
      <c r="CJ72" s="275">
        <v>1</v>
      </c>
      <c r="CK72" s="275">
        <v>6</v>
      </c>
      <c r="CL72" s="275"/>
      <c r="CM72" s="275"/>
      <c r="CN72" s="272"/>
      <c r="CO72" s="272"/>
      <c r="CP72" s="272"/>
      <c r="CQ72" s="272"/>
      <c r="CR72" s="272"/>
      <c r="CS72" s="272"/>
      <c r="CT72" s="272"/>
      <c r="CU72" s="272"/>
      <c r="CV72" s="272"/>
      <c r="CW72" s="272"/>
      <c r="CX72" s="272"/>
      <c r="CY72" s="272"/>
      <c r="CZ72" s="272"/>
      <c r="DA72" s="272"/>
      <c r="DB72" s="272"/>
      <c r="DC72" s="272"/>
      <c r="DD72" s="272"/>
      <c r="DE72" s="272"/>
      <c r="DF72" s="272"/>
      <c r="DG72" s="272"/>
      <c r="DH72" s="272"/>
      <c r="DI72" s="272"/>
    </row>
    <row r="73" spans="1:113" s="231" customFormat="1" ht="15.75" customHeight="1">
      <c r="A73" s="275" t="s">
        <v>502</v>
      </c>
      <c r="B73" s="273" t="s">
        <v>1092</v>
      </c>
      <c r="C73" s="275" t="s">
        <v>1074</v>
      </c>
      <c r="D73" s="275" t="s">
        <v>380</v>
      </c>
      <c r="E73" s="275" t="s">
        <v>508</v>
      </c>
      <c r="F73" s="272"/>
      <c r="G73" s="272"/>
      <c r="H73" s="275" t="s">
        <v>972</v>
      </c>
      <c r="I73" s="275" t="s">
        <v>1012</v>
      </c>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5">
        <v>1</v>
      </c>
      <c r="CG73" s="275">
        <v>1</v>
      </c>
      <c r="CH73" s="272">
        <v>0</v>
      </c>
      <c r="CI73" s="275">
        <v>3</v>
      </c>
      <c r="CJ73" s="275">
        <v>1</v>
      </c>
      <c r="CK73" s="275">
        <v>7</v>
      </c>
      <c r="CL73" s="275">
        <v>4</v>
      </c>
      <c r="CM73" s="275">
        <v>2</v>
      </c>
      <c r="CN73" s="272"/>
      <c r="CO73" s="272"/>
      <c r="CP73" s="272"/>
      <c r="CQ73" s="272"/>
      <c r="CR73" s="272"/>
      <c r="CS73" s="272"/>
      <c r="CT73" s="272"/>
      <c r="CU73" s="272"/>
      <c r="CV73" s="272"/>
      <c r="CW73" s="272"/>
      <c r="CX73" s="272"/>
      <c r="CY73" s="272"/>
      <c r="CZ73" s="272"/>
      <c r="DA73" s="272"/>
      <c r="DB73" s="272"/>
      <c r="DC73" s="272"/>
      <c r="DD73" s="272"/>
      <c r="DE73" s="272"/>
      <c r="DF73" s="272"/>
      <c r="DG73" s="272"/>
      <c r="DH73" s="272"/>
      <c r="DI73" s="272"/>
    </row>
    <row r="74" spans="1:113" s="231" customFormat="1" ht="15.75" customHeight="1">
      <c r="A74" s="216"/>
      <c r="B74" s="232"/>
      <c r="C74" s="216"/>
      <c r="D74" s="216"/>
      <c r="E74" s="233"/>
      <c r="H74" s="233"/>
      <c r="I74" s="233"/>
      <c r="BT74" s="233"/>
      <c r="BU74" s="233"/>
      <c r="BV74" s="233"/>
      <c r="BW74" s="233"/>
      <c r="BX74" s="233"/>
      <c r="BY74" s="233"/>
      <c r="BZ74" s="233"/>
      <c r="CA74" s="233"/>
      <c r="CB74" s="233"/>
      <c r="CC74" s="233"/>
      <c r="CD74" s="233"/>
      <c r="CE74" s="233"/>
      <c r="CF74" s="233"/>
      <c r="CG74" s="233"/>
      <c r="CH74" s="233"/>
      <c r="CI74" s="233"/>
    </row>
    <row r="75" spans="1:113" s="219" customFormat="1" ht="15.75" customHeight="1">
      <c r="A75" s="216"/>
      <c r="B75" s="220"/>
      <c r="C75" s="216"/>
      <c r="D75" s="216"/>
      <c r="E75" s="222"/>
      <c r="H75" s="222"/>
      <c r="I75" s="222"/>
      <c r="BT75" s="222"/>
      <c r="BU75" s="222"/>
      <c r="BV75" s="222"/>
      <c r="BW75" s="222"/>
      <c r="BX75" s="222"/>
      <c r="BY75" s="222"/>
      <c r="BZ75" s="222"/>
      <c r="CA75" s="222"/>
      <c r="CB75" s="222"/>
      <c r="CC75" s="222"/>
      <c r="CD75" s="222"/>
      <c r="CE75" s="222"/>
      <c r="CF75" s="222"/>
      <c r="CG75" s="222"/>
      <c r="CH75" s="222"/>
      <c r="CI75" s="222"/>
    </row>
    <row r="76" spans="1:113" s="53" customFormat="1" ht="15.75" customHeight="1">
      <c r="J76" s="211" t="s">
        <v>673</v>
      </c>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row>
    <row r="77" spans="1:113" ht="15.75" customHeight="1">
      <c r="J77" s="210">
        <f>SUM(J6:J73)</f>
        <v>56</v>
      </c>
      <c r="K77" s="239">
        <f t="shared" ref="K77:BV77" si="0">SUM(K6:K73)</f>
        <v>73</v>
      </c>
      <c r="L77" s="239">
        <f t="shared" si="0"/>
        <v>490.5</v>
      </c>
      <c r="M77" s="239">
        <f t="shared" si="0"/>
        <v>757</v>
      </c>
      <c r="N77" s="239">
        <f t="shared" si="0"/>
        <v>17</v>
      </c>
      <c r="O77" s="239">
        <f t="shared" si="0"/>
        <v>30</v>
      </c>
      <c r="P77" s="239">
        <f t="shared" si="0"/>
        <v>512</v>
      </c>
      <c r="Q77" s="239">
        <f t="shared" si="0"/>
        <v>1143.5</v>
      </c>
      <c r="R77" s="239">
        <f t="shared" si="0"/>
        <v>1</v>
      </c>
      <c r="S77" s="239">
        <f t="shared" si="0"/>
        <v>7</v>
      </c>
      <c r="T77" s="239">
        <f t="shared" si="0"/>
        <v>1.5</v>
      </c>
      <c r="U77" s="278">
        <f>SUM(U6:U73)</f>
        <v>1.5</v>
      </c>
      <c r="V77" s="239">
        <f t="shared" si="0"/>
        <v>0</v>
      </c>
      <c r="W77" s="239">
        <f t="shared" si="0"/>
        <v>0</v>
      </c>
      <c r="X77" s="239">
        <f t="shared" si="0"/>
        <v>0</v>
      </c>
      <c r="Y77" s="239">
        <f t="shared" si="0"/>
        <v>1</v>
      </c>
      <c r="Z77" s="239">
        <f t="shared" si="0"/>
        <v>0</v>
      </c>
      <c r="AA77" s="239">
        <f t="shared" si="0"/>
        <v>0</v>
      </c>
      <c r="AB77" s="239">
        <f t="shared" si="0"/>
        <v>0</v>
      </c>
      <c r="AC77" s="239">
        <f t="shared" si="0"/>
        <v>0</v>
      </c>
      <c r="AD77" s="239">
        <f t="shared" si="0"/>
        <v>0</v>
      </c>
      <c r="AE77" s="239">
        <f t="shared" si="0"/>
        <v>0</v>
      </c>
      <c r="AF77" s="239">
        <f t="shared" si="0"/>
        <v>1.5</v>
      </c>
      <c r="AG77" s="239">
        <f t="shared" si="0"/>
        <v>8.5</v>
      </c>
      <c r="AH77" s="239">
        <f t="shared" si="0"/>
        <v>0</v>
      </c>
      <c r="AI77" s="239">
        <f t="shared" si="0"/>
        <v>0</v>
      </c>
      <c r="AJ77" s="239">
        <f t="shared" si="0"/>
        <v>3.5</v>
      </c>
      <c r="AK77" s="239">
        <f t="shared" si="0"/>
        <v>9</v>
      </c>
      <c r="AL77" s="239">
        <f t="shared" si="0"/>
        <v>0</v>
      </c>
      <c r="AM77" s="239">
        <f t="shared" si="0"/>
        <v>0</v>
      </c>
      <c r="AN77" s="239">
        <f t="shared" si="0"/>
        <v>4.5</v>
      </c>
      <c r="AO77" s="239">
        <f t="shared" si="0"/>
        <v>6</v>
      </c>
      <c r="AP77" s="239">
        <f t="shared" si="0"/>
        <v>0</v>
      </c>
      <c r="AQ77" s="239">
        <f t="shared" si="0"/>
        <v>0</v>
      </c>
      <c r="AR77" s="239">
        <f t="shared" si="0"/>
        <v>8</v>
      </c>
      <c r="AS77" s="239">
        <f t="shared" si="0"/>
        <v>8</v>
      </c>
      <c r="AT77" s="239">
        <f t="shared" si="0"/>
        <v>0</v>
      </c>
      <c r="AU77" s="239">
        <f t="shared" si="0"/>
        <v>2</v>
      </c>
      <c r="AV77" s="239">
        <f t="shared" si="0"/>
        <v>1</v>
      </c>
      <c r="AW77" s="239">
        <f t="shared" si="0"/>
        <v>3</v>
      </c>
      <c r="AX77" s="239">
        <f t="shared" si="0"/>
        <v>5</v>
      </c>
      <c r="AY77" s="239">
        <f t="shared" si="0"/>
        <v>5</v>
      </c>
      <c r="AZ77" s="239">
        <f t="shared" si="0"/>
        <v>0</v>
      </c>
      <c r="BA77" s="239">
        <f t="shared" si="0"/>
        <v>3</v>
      </c>
      <c r="BB77" s="239">
        <f t="shared" si="0"/>
        <v>4</v>
      </c>
      <c r="BC77" s="239">
        <f t="shared" si="0"/>
        <v>7</v>
      </c>
      <c r="BD77" s="239">
        <f t="shared" si="0"/>
        <v>8</v>
      </c>
      <c r="BE77" s="239">
        <f t="shared" si="0"/>
        <v>2</v>
      </c>
      <c r="BF77" s="239">
        <f t="shared" si="0"/>
        <v>13</v>
      </c>
      <c r="BG77" s="239">
        <f t="shared" si="0"/>
        <v>6</v>
      </c>
      <c r="BH77" s="239">
        <f t="shared" si="0"/>
        <v>23</v>
      </c>
      <c r="BI77" s="239">
        <f t="shared" si="0"/>
        <v>12</v>
      </c>
      <c r="BJ77" s="239">
        <f t="shared" si="0"/>
        <v>50</v>
      </c>
      <c r="BK77" s="239">
        <f t="shared" si="0"/>
        <v>28</v>
      </c>
      <c r="BL77" s="239">
        <f t="shared" si="0"/>
        <v>107</v>
      </c>
      <c r="BM77" s="239">
        <f t="shared" si="0"/>
        <v>40</v>
      </c>
      <c r="BN77" s="239">
        <f t="shared" si="0"/>
        <v>200</v>
      </c>
      <c r="BO77" s="239">
        <f t="shared" si="0"/>
        <v>53</v>
      </c>
      <c r="BP77" s="239">
        <f t="shared" si="0"/>
        <v>353</v>
      </c>
      <c r="BQ77" s="239">
        <f t="shared" si="0"/>
        <v>129</v>
      </c>
      <c r="BR77" s="239">
        <f t="shared" si="0"/>
        <v>226</v>
      </c>
      <c r="BS77" s="239">
        <f t="shared" si="0"/>
        <v>65</v>
      </c>
      <c r="BT77" s="239">
        <f t="shared" si="0"/>
        <v>187</v>
      </c>
      <c r="BU77" s="239">
        <f t="shared" si="0"/>
        <v>69</v>
      </c>
      <c r="BV77" s="239">
        <f t="shared" si="0"/>
        <v>191</v>
      </c>
      <c r="BW77" s="239">
        <f t="shared" ref="BW77:DI77" si="1">SUM(BW6:BW73)</f>
        <v>49</v>
      </c>
      <c r="BX77" s="239">
        <f t="shared" si="1"/>
        <v>108</v>
      </c>
      <c r="BY77" s="239">
        <f t="shared" si="1"/>
        <v>36</v>
      </c>
      <c r="BZ77" s="239">
        <f t="shared" si="1"/>
        <v>384</v>
      </c>
      <c r="CA77" s="239">
        <f t="shared" si="1"/>
        <v>192</v>
      </c>
      <c r="CB77" s="239">
        <f t="shared" si="1"/>
        <v>2134</v>
      </c>
      <c r="CC77" s="239">
        <f t="shared" si="1"/>
        <v>1627</v>
      </c>
      <c r="CD77" s="239">
        <f t="shared" si="1"/>
        <v>1131.5</v>
      </c>
      <c r="CE77" s="239">
        <f t="shared" si="1"/>
        <v>598</v>
      </c>
      <c r="CF77" s="239">
        <f t="shared" si="1"/>
        <v>2367</v>
      </c>
      <c r="CG77" s="239">
        <f t="shared" si="1"/>
        <v>1355</v>
      </c>
      <c r="CH77" s="239">
        <f t="shared" si="1"/>
        <v>1034</v>
      </c>
      <c r="CI77" s="239">
        <f t="shared" si="1"/>
        <v>727</v>
      </c>
      <c r="CJ77" s="239">
        <f t="shared" si="1"/>
        <v>1405</v>
      </c>
      <c r="CK77" s="239">
        <f t="shared" si="1"/>
        <v>556</v>
      </c>
      <c r="CL77" s="239">
        <f t="shared" si="1"/>
        <v>1046</v>
      </c>
      <c r="CM77" s="239">
        <f t="shared" si="1"/>
        <v>334</v>
      </c>
      <c r="CN77" s="239">
        <f t="shared" si="1"/>
        <v>532</v>
      </c>
      <c r="CO77" s="239">
        <f t="shared" si="1"/>
        <v>349</v>
      </c>
      <c r="CP77" s="239">
        <f t="shared" si="1"/>
        <v>196</v>
      </c>
      <c r="CQ77" s="239">
        <f t="shared" si="1"/>
        <v>105</v>
      </c>
      <c r="CR77" s="239">
        <f t="shared" si="1"/>
        <v>1215</v>
      </c>
      <c r="CS77" s="239">
        <f t="shared" si="1"/>
        <v>823</v>
      </c>
      <c r="CT77" s="239">
        <f t="shared" si="1"/>
        <v>2581</v>
      </c>
      <c r="CU77" s="239">
        <f t="shared" si="1"/>
        <v>1877.5</v>
      </c>
      <c r="CV77" s="239">
        <f t="shared" si="1"/>
        <v>4767.5</v>
      </c>
      <c r="CW77" s="239">
        <f t="shared" si="1"/>
        <v>3394</v>
      </c>
      <c r="CX77" s="239">
        <f t="shared" si="1"/>
        <v>3312</v>
      </c>
      <c r="CY77" s="239">
        <f t="shared" si="1"/>
        <v>1894</v>
      </c>
      <c r="CZ77" s="239">
        <f t="shared" si="1"/>
        <v>2573</v>
      </c>
      <c r="DA77" s="239">
        <f t="shared" si="1"/>
        <v>1911</v>
      </c>
      <c r="DB77" s="239">
        <f t="shared" si="1"/>
        <v>311</v>
      </c>
      <c r="DC77" s="239">
        <f t="shared" si="1"/>
        <v>230</v>
      </c>
      <c r="DD77" s="239">
        <f t="shared" si="1"/>
        <v>984.5</v>
      </c>
      <c r="DE77" s="239">
        <f t="shared" si="1"/>
        <v>1133.5</v>
      </c>
      <c r="DF77" s="239">
        <f t="shared" si="1"/>
        <v>167</v>
      </c>
      <c r="DG77" s="239">
        <f t="shared" si="1"/>
        <v>326</v>
      </c>
      <c r="DH77" s="239">
        <f t="shared" si="1"/>
        <v>684</v>
      </c>
      <c r="DI77" s="239">
        <f t="shared" si="1"/>
        <v>1122</v>
      </c>
    </row>
    <row r="78" spans="1:113" ht="15.75" customHeight="1">
      <c r="J78" s="279">
        <f>SUM(J77:K77)</f>
        <v>129</v>
      </c>
      <c r="K78" s="279"/>
      <c r="L78" s="298">
        <f>SUM(L77:M77)</f>
        <v>1247.5</v>
      </c>
      <c r="M78" s="298"/>
      <c r="N78" s="279">
        <f t="shared" ref="N78" si="2">SUM(N77:O77)</f>
        <v>47</v>
      </c>
      <c r="O78" s="279"/>
      <c r="P78" s="298">
        <f>SUM(P77:Q77)</f>
        <v>1655.5</v>
      </c>
      <c r="Q78" s="298"/>
      <c r="R78" s="279">
        <f t="shared" ref="R78" si="3">SUM(R77:S77)</f>
        <v>8</v>
      </c>
      <c r="S78" s="279"/>
      <c r="T78" s="279">
        <f>SUM(T77:U77)</f>
        <v>3</v>
      </c>
      <c r="U78" s="279"/>
      <c r="V78" s="279">
        <f t="shared" ref="V78" si="4">SUM(V77:W77)</f>
        <v>0</v>
      </c>
      <c r="W78" s="279"/>
      <c r="X78" s="279">
        <f t="shared" ref="X78" si="5">SUM(X77:Y77)</f>
        <v>1</v>
      </c>
      <c r="Y78" s="279"/>
      <c r="Z78" s="279">
        <f t="shared" ref="Z78" si="6">SUM(Z77:AA77)</f>
        <v>0</v>
      </c>
      <c r="AA78" s="279"/>
      <c r="AB78" s="279">
        <f t="shared" ref="AB78" si="7">SUM(AB77:AC77)</f>
        <v>0</v>
      </c>
      <c r="AC78" s="279"/>
      <c r="AD78" s="279">
        <f t="shared" ref="AD78" si="8">SUM(AD77:AE77)</f>
        <v>0</v>
      </c>
      <c r="AE78" s="279"/>
      <c r="AF78" s="279">
        <f t="shared" ref="AF78" si="9">SUM(AF77:AG77)</f>
        <v>10</v>
      </c>
      <c r="AG78" s="279"/>
      <c r="AH78" s="279">
        <f t="shared" ref="AH78" si="10">SUM(AH77:AI77)</f>
        <v>0</v>
      </c>
      <c r="AI78" s="279"/>
      <c r="AJ78" s="279">
        <f t="shared" ref="AJ78" si="11">SUM(AJ77:AK77)</f>
        <v>12.5</v>
      </c>
      <c r="AK78" s="279"/>
      <c r="AL78" s="279">
        <f t="shared" ref="AL78" si="12">SUM(AL77:AM77)</f>
        <v>0</v>
      </c>
      <c r="AM78" s="279"/>
      <c r="AN78" s="279">
        <f t="shared" ref="AN78" si="13">SUM(AN77:AO77)</f>
        <v>10.5</v>
      </c>
      <c r="AO78" s="279"/>
      <c r="AP78" s="279">
        <f t="shared" ref="AP78" si="14">SUM(AP77:AQ77)</f>
        <v>0</v>
      </c>
      <c r="AQ78" s="279"/>
      <c r="AR78" s="279">
        <f>SUM(AR77:AS77)</f>
        <v>16</v>
      </c>
      <c r="AS78" s="279"/>
      <c r="AT78" s="279">
        <f t="shared" ref="AT78" si="15">SUM(AT77:AU77)</f>
        <v>2</v>
      </c>
      <c r="AU78" s="279"/>
      <c r="AV78" s="279">
        <f t="shared" ref="AV78" si="16">SUM(AV77:AW77)</f>
        <v>4</v>
      </c>
      <c r="AW78" s="279"/>
      <c r="AX78" s="279">
        <f t="shared" ref="AX78" si="17">SUM(AX77:AY77)</f>
        <v>10</v>
      </c>
      <c r="AY78" s="279"/>
      <c r="AZ78" s="279">
        <f t="shared" ref="AZ78" si="18">SUM(AZ77:BA77)</f>
        <v>3</v>
      </c>
      <c r="BA78" s="279"/>
      <c r="BB78" s="279">
        <f t="shared" ref="BB78" si="19">SUM(BB77:BC77)</f>
        <v>11</v>
      </c>
      <c r="BC78" s="279"/>
      <c r="BD78" s="279">
        <f t="shared" ref="BD78" si="20">SUM(BD77:BE77)</f>
        <v>10</v>
      </c>
      <c r="BE78" s="279"/>
      <c r="BF78" s="279">
        <f t="shared" ref="BF78" si="21">SUM(BF77:BG77)</f>
        <v>19</v>
      </c>
      <c r="BG78" s="279"/>
      <c r="BH78" s="279">
        <f t="shared" ref="BH78" si="22">SUM(BH77:BI77)</f>
        <v>35</v>
      </c>
      <c r="BI78" s="279"/>
      <c r="BJ78" s="279">
        <f t="shared" ref="BJ78" si="23">SUM(BJ77:BK77)</f>
        <v>78</v>
      </c>
      <c r="BK78" s="279"/>
      <c r="BL78" s="279">
        <f t="shared" ref="BL78" si="24">SUM(BL77:BM77)</f>
        <v>147</v>
      </c>
      <c r="BM78" s="279"/>
      <c r="BN78" s="279">
        <f t="shared" ref="BN78" si="25">SUM(BN77:BO77)</f>
        <v>253</v>
      </c>
      <c r="BO78" s="279"/>
      <c r="BP78" s="279">
        <f t="shared" ref="BP78" si="26">SUM(BP77:BQ77)</f>
        <v>482</v>
      </c>
      <c r="BQ78" s="279"/>
      <c r="BR78" s="279">
        <f t="shared" ref="BR78" si="27">SUM(BR77:BS77)</f>
        <v>291</v>
      </c>
      <c r="BS78" s="279"/>
      <c r="BT78" s="279">
        <f t="shared" ref="BT78" si="28">SUM(BT77:BU77)</f>
        <v>256</v>
      </c>
      <c r="BU78" s="279"/>
      <c r="BV78" s="279">
        <f t="shared" ref="BV78" si="29">SUM(BV77:BW77)</f>
        <v>240</v>
      </c>
      <c r="BW78" s="279"/>
      <c r="BX78" s="279">
        <f t="shared" ref="BX78" si="30">SUM(BX77:BY77)</f>
        <v>144</v>
      </c>
      <c r="BY78" s="279"/>
      <c r="BZ78" s="279">
        <f t="shared" ref="BZ78" si="31">SUM(BZ77:CA77)</f>
        <v>576</v>
      </c>
      <c r="CA78" s="279"/>
      <c r="CB78" s="279">
        <f t="shared" ref="CB78" si="32">SUM(CB77:CC77)</f>
        <v>3761</v>
      </c>
      <c r="CC78" s="279"/>
      <c r="CD78" s="279">
        <f t="shared" ref="CD78" si="33">SUM(CD77:CE77)</f>
        <v>1729.5</v>
      </c>
      <c r="CE78" s="279"/>
      <c r="CF78" s="279">
        <f t="shared" ref="CF78" si="34">SUM(CF77:CG77)</f>
        <v>3722</v>
      </c>
      <c r="CG78" s="279"/>
      <c r="CH78" s="279">
        <f t="shared" ref="CH78" si="35">SUM(CH77:CI77)</f>
        <v>1761</v>
      </c>
      <c r="CI78" s="279"/>
      <c r="CJ78" s="279">
        <f t="shared" ref="CJ78" si="36">SUM(CJ77:CK77)</f>
        <v>1961</v>
      </c>
      <c r="CK78" s="279"/>
      <c r="CL78" s="279">
        <f t="shared" ref="CL78" si="37">SUM(CL77:CM77)</f>
        <v>1380</v>
      </c>
      <c r="CM78" s="279"/>
      <c r="CN78" s="279">
        <f t="shared" ref="CN78" si="38">SUM(CN77:CO77)</f>
        <v>881</v>
      </c>
      <c r="CO78" s="279"/>
      <c r="CP78" s="279">
        <f t="shared" ref="CP78" si="39">SUM(CP77:CQ77)</f>
        <v>301</v>
      </c>
      <c r="CQ78" s="279"/>
      <c r="CR78" s="279">
        <f t="shared" ref="CR78" si="40">SUM(CR77:CS77)</f>
        <v>2038</v>
      </c>
      <c r="CS78" s="279"/>
      <c r="CT78" s="279">
        <f t="shared" ref="CT78" si="41">SUM(CT77:CU77)</f>
        <v>4458.5</v>
      </c>
      <c r="CU78" s="279"/>
      <c r="CV78" s="279">
        <f t="shared" ref="CV78" si="42">SUM(CV77:CW77)</f>
        <v>8161.5</v>
      </c>
      <c r="CW78" s="279"/>
      <c r="CX78" s="279">
        <f t="shared" ref="CX78" si="43">SUM(CX77:CY77)</f>
        <v>5206</v>
      </c>
      <c r="CY78" s="279"/>
      <c r="CZ78" s="279">
        <f t="shared" ref="CZ78" si="44">SUM(CZ77:DA77)</f>
        <v>4484</v>
      </c>
      <c r="DA78" s="279"/>
      <c r="DB78" s="279">
        <f t="shared" ref="DB78" si="45">SUM(DB77:DC77)</f>
        <v>541</v>
      </c>
      <c r="DC78" s="279"/>
      <c r="DD78" s="279">
        <f t="shared" ref="DD78" si="46">SUM(DD77:DE77)</f>
        <v>2118</v>
      </c>
      <c r="DE78" s="279"/>
      <c r="DF78" s="279">
        <f t="shared" ref="DF78" si="47">SUM(DF77:DG77)</f>
        <v>493</v>
      </c>
      <c r="DG78" s="279"/>
      <c r="DH78" s="279">
        <f t="shared" ref="DH78" si="48">SUM(DH77:DI77)</f>
        <v>1806</v>
      </c>
      <c r="DI78" s="279"/>
    </row>
    <row r="80" spans="1:113" ht="15.75" customHeight="1">
      <c r="J80" s="211" t="s">
        <v>667</v>
      </c>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row>
    <row r="81" spans="10:113" ht="15.75" customHeight="1">
      <c r="J81" s="210">
        <f>COUNT(J6:J73)</f>
        <v>7</v>
      </c>
      <c r="K81" s="239">
        <f t="shared" ref="K81:BV81" si="49">COUNT(K6:K73)</f>
        <v>7</v>
      </c>
      <c r="L81" s="239">
        <f t="shared" si="49"/>
        <v>19</v>
      </c>
      <c r="M81" s="239">
        <f t="shared" si="49"/>
        <v>19</v>
      </c>
      <c r="N81" s="239">
        <f t="shared" si="49"/>
        <v>7</v>
      </c>
      <c r="O81" s="239">
        <f t="shared" si="49"/>
        <v>7</v>
      </c>
      <c r="P81" s="239">
        <f t="shared" si="49"/>
        <v>19</v>
      </c>
      <c r="Q81" s="239">
        <f t="shared" si="49"/>
        <v>19</v>
      </c>
      <c r="R81" s="239">
        <f t="shared" si="49"/>
        <v>7</v>
      </c>
      <c r="S81" s="239">
        <f t="shared" si="49"/>
        <v>7</v>
      </c>
      <c r="T81" s="239">
        <f t="shared" si="49"/>
        <v>19</v>
      </c>
      <c r="U81" s="239">
        <f t="shared" si="49"/>
        <v>19</v>
      </c>
      <c r="V81" s="239">
        <f t="shared" si="49"/>
        <v>7</v>
      </c>
      <c r="W81" s="239">
        <f t="shared" si="49"/>
        <v>7</v>
      </c>
      <c r="X81" s="239">
        <f t="shared" si="49"/>
        <v>19</v>
      </c>
      <c r="Y81" s="239">
        <f t="shared" si="49"/>
        <v>19</v>
      </c>
      <c r="Z81" s="239">
        <f t="shared" si="49"/>
        <v>7</v>
      </c>
      <c r="AA81" s="239">
        <f t="shared" si="49"/>
        <v>7</v>
      </c>
      <c r="AB81" s="239">
        <f t="shared" si="49"/>
        <v>19</v>
      </c>
      <c r="AC81" s="239">
        <f t="shared" si="49"/>
        <v>19</v>
      </c>
      <c r="AD81" s="239">
        <f t="shared" si="49"/>
        <v>7</v>
      </c>
      <c r="AE81" s="239">
        <f t="shared" si="49"/>
        <v>7</v>
      </c>
      <c r="AF81" s="239">
        <f t="shared" si="49"/>
        <v>20</v>
      </c>
      <c r="AG81" s="239">
        <f t="shared" si="49"/>
        <v>20</v>
      </c>
      <c r="AH81" s="239">
        <f t="shared" si="49"/>
        <v>8</v>
      </c>
      <c r="AI81" s="239">
        <f t="shared" si="49"/>
        <v>8</v>
      </c>
      <c r="AJ81" s="239">
        <f t="shared" si="49"/>
        <v>21</v>
      </c>
      <c r="AK81" s="239">
        <f t="shared" si="49"/>
        <v>21</v>
      </c>
      <c r="AL81" s="239">
        <f t="shared" si="49"/>
        <v>9</v>
      </c>
      <c r="AM81" s="239">
        <f t="shared" si="49"/>
        <v>9</v>
      </c>
      <c r="AN81" s="239">
        <f t="shared" si="49"/>
        <v>21</v>
      </c>
      <c r="AO81" s="239">
        <f t="shared" si="49"/>
        <v>21</v>
      </c>
      <c r="AP81" s="239">
        <f t="shared" si="49"/>
        <v>9</v>
      </c>
      <c r="AQ81" s="239">
        <f t="shared" si="49"/>
        <v>9</v>
      </c>
      <c r="AR81" s="239">
        <f t="shared" si="49"/>
        <v>21</v>
      </c>
      <c r="AS81" s="239">
        <f t="shared" si="49"/>
        <v>21</v>
      </c>
      <c r="AT81" s="239">
        <f t="shared" si="49"/>
        <v>9</v>
      </c>
      <c r="AU81" s="239">
        <f t="shared" si="49"/>
        <v>9</v>
      </c>
      <c r="AV81" s="239">
        <f t="shared" si="49"/>
        <v>21</v>
      </c>
      <c r="AW81" s="239">
        <f t="shared" si="49"/>
        <v>21</v>
      </c>
      <c r="AX81" s="239">
        <f t="shared" si="49"/>
        <v>21</v>
      </c>
      <c r="AY81" s="239">
        <f t="shared" si="49"/>
        <v>21</v>
      </c>
      <c r="AZ81" s="239">
        <f t="shared" si="49"/>
        <v>21</v>
      </c>
      <c r="BA81" s="239">
        <f t="shared" si="49"/>
        <v>21</v>
      </c>
      <c r="BB81" s="239">
        <f t="shared" si="49"/>
        <v>21</v>
      </c>
      <c r="BC81" s="239">
        <f t="shared" si="49"/>
        <v>21</v>
      </c>
      <c r="BD81" s="239">
        <f t="shared" si="49"/>
        <v>21</v>
      </c>
      <c r="BE81" s="239">
        <f t="shared" si="49"/>
        <v>21</v>
      </c>
      <c r="BF81" s="239">
        <f t="shared" si="49"/>
        <v>21</v>
      </c>
      <c r="BG81" s="239">
        <f t="shared" si="49"/>
        <v>21</v>
      </c>
      <c r="BH81" s="239">
        <f t="shared" si="49"/>
        <v>26</v>
      </c>
      <c r="BI81" s="239">
        <f t="shared" si="49"/>
        <v>26</v>
      </c>
      <c r="BJ81" s="239">
        <f t="shared" si="49"/>
        <v>26</v>
      </c>
      <c r="BK81" s="239">
        <f t="shared" si="49"/>
        <v>26</v>
      </c>
      <c r="BL81" s="239">
        <f t="shared" si="49"/>
        <v>29</v>
      </c>
      <c r="BM81" s="239">
        <f t="shared" si="49"/>
        <v>29</v>
      </c>
      <c r="BN81" s="239">
        <f t="shared" si="49"/>
        <v>28</v>
      </c>
      <c r="BO81" s="239">
        <f t="shared" si="49"/>
        <v>27</v>
      </c>
      <c r="BP81" s="239">
        <f t="shared" si="49"/>
        <v>28</v>
      </c>
      <c r="BQ81" s="239">
        <f t="shared" si="49"/>
        <v>27</v>
      </c>
      <c r="BR81" s="239">
        <f t="shared" si="49"/>
        <v>27</v>
      </c>
      <c r="BS81" s="239">
        <f t="shared" si="49"/>
        <v>26</v>
      </c>
      <c r="BT81" s="239">
        <f t="shared" si="49"/>
        <v>32</v>
      </c>
      <c r="BU81" s="239">
        <f t="shared" si="49"/>
        <v>26</v>
      </c>
      <c r="BV81" s="239">
        <f t="shared" si="49"/>
        <v>34</v>
      </c>
      <c r="BW81" s="239">
        <f t="shared" ref="BW81:DI81" si="50">COUNT(BW6:BW73)</f>
        <v>27</v>
      </c>
      <c r="BX81" s="239">
        <f t="shared" si="50"/>
        <v>52</v>
      </c>
      <c r="BY81" s="239">
        <f t="shared" si="50"/>
        <v>45</v>
      </c>
      <c r="BZ81" s="239">
        <f t="shared" si="50"/>
        <v>45</v>
      </c>
      <c r="CA81" s="239">
        <f t="shared" si="50"/>
        <v>45</v>
      </c>
      <c r="CB81" s="239">
        <f t="shared" si="50"/>
        <v>52</v>
      </c>
      <c r="CC81" s="239">
        <f t="shared" si="50"/>
        <v>45</v>
      </c>
      <c r="CD81" s="239">
        <f t="shared" si="50"/>
        <v>52</v>
      </c>
      <c r="CE81" s="239">
        <f t="shared" si="50"/>
        <v>52</v>
      </c>
      <c r="CF81" s="239">
        <f t="shared" si="50"/>
        <v>58</v>
      </c>
      <c r="CG81" s="239">
        <f t="shared" si="50"/>
        <v>58</v>
      </c>
      <c r="CH81" s="239">
        <f t="shared" si="50"/>
        <v>58</v>
      </c>
      <c r="CI81" s="239">
        <f t="shared" si="50"/>
        <v>58</v>
      </c>
      <c r="CJ81" s="239">
        <f t="shared" si="50"/>
        <v>45</v>
      </c>
      <c r="CK81" s="239">
        <f t="shared" si="50"/>
        <v>45</v>
      </c>
      <c r="CL81" s="239">
        <f t="shared" si="50"/>
        <v>37</v>
      </c>
      <c r="CM81" s="239">
        <f t="shared" si="50"/>
        <v>36</v>
      </c>
      <c r="CN81" s="239">
        <f t="shared" si="50"/>
        <v>12</v>
      </c>
      <c r="CO81" s="239">
        <f t="shared" si="50"/>
        <v>12</v>
      </c>
      <c r="CP81" s="239">
        <f t="shared" si="50"/>
        <v>12</v>
      </c>
      <c r="CQ81" s="239">
        <f t="shared" si="50"/>
        <v>12</v>
      </c>
      <c r="CR81" s="239">
        <f t="shared" si="50"/>
        <v>12</v>
      </c>
      <c r="CS81" s="239">
        <f t="shared" si="50"/>
        <v>12</v>
      </c>
      <c r="CT81" s="239">
        <f t="shared" si="50"/>
        <v>12</v>
      </c>
      <c r="CU81" s="239">
        <f t="shared" si="50"/>
        <v>12</v>
      </c>
      <c r="CV81" s="239">
        <f t="shared" si="50"/>
        <v>12</v>
      </c>
      <c r="CW81" s="239">
        <f t="shared" si="50"/>
        <v>12</v>
      </c>
      <c r="CX81" s="239">
        <f t="shared" si="50"/>
        <v>12</v>
      </c>
      <c r="CY81" s="239">
        <f t="shared" si="50"/>
        <v>12</v>
      </c>
      <c r="CZ81" s="239">
        <f t="shared" si="50"/>
        <v>12</v>
      </c>
      <c r="DA81" s="239">
        <f t="shared" si="50"/>
        <v>12</v>
      </c>
      <c r="DB81" s="239">
        <f t="shared" si="50"/>
        <v>12</v>
      </c>
      <c r="DC81" s="239">
        <f t="shared" si="50"/>
        <v>12</v>
      </c>
      <c r="DD81" s="239">
        <f t="shared" si="50"/>
        <v>12</v>
      </c>
      <c r="DE81" s="239">
        <f t="shared" si="50"/>
        <v>12</v>
      </c>
      <c r="DF81" s="239">
        <f t="shared" si="50"/>
        <v>12</v>
      </c>
      <c r="DG81" s="239">
        <f t="shared" si="50"/>
        <v>12</v>
      </c>
      <c r="DH81" s="239">
        <f t="shared" si="50"/>
        <v>9</v>
      </c>
      <c r="DI81" s="239">
        <f t="shared" si="50"/>
        <v>8</v>
      </c>
    </row>
    <row r="82" spans="10:113" ht="15.75" customHeight="1">
      <c r="J82" s="279">
        <f>MAX(J81:K81)</f>
        <v>7</v>
      </c>
      <c r="K82" s="279"/>
      <c r="L82" s="279">
        <f>MAX(L81:M81)</f>
        <v>19</v>
      </c>
      <c r="M82" s="279"/>
      <c r="N82" s="279">
        <f t="shared" ref="N82" si="51">MAX(N81:O81)</f>
        <v>7</v>
      </c>
      <c r="O82" s="279"/>
      <c r="P82" s="279">
        <f>MAX(P81:Q81)</f>
        <v>19</v>
      </c>
      <c r="Q82" s="279"/>
      <c r="R82" s="279">
        <f t="shared" ref="R82" si="52">MAX(R81:S81)</f>
        <v>7</v>
      </c>
      <c r="S82" s="279"/>
      <c r="T82" s="279">
        <f t="shared" ref="T82" si="53">MAX(T81:U81)</f>
        <v>19</v>
      </c>
      <c r="U82" s="279"/>
      <c r="V82" s="279">
        <f t="shared" ref="V82" si="54">MAX(V81:W81)</f>
        <v>7</v>
      </c>
      <c r="W82" s="279"/>
      <c r="X82" s="279">
        <f t="shared" ref="X82" si="55">MAX(X81:Y81)</f>
        <v>19</v>
      </c>
      <c r="Y82" s="279"/>
      <c r="Z82" s="279">
        <f t="shared" ref="Z82" si="56">MAX(Z81:AA81)</f>
        <v>7</v>
      </c>
      <c r="AA82" s="279"/>
      <c r="AB82" s="279">
        <f t="shared" ref="AB82" si="57">MAX(AB81:AC81)</f>
        <v>19</v>
      </c>
      <c r="AC82" s="279"/>
      <c r="AD82" s="279">
        <f t="shared" ref="AD82" si="58">MAX(AD81:AE81)</f>
        <v>7</v>
      </c>
      <c r="AE82" s="279"/>
      <c r="AF82" s="279">
        <f t="shared" ref="AF82" si="59">MAX(AF81:AG81)</f>
        <v>20</v>
      </c>
      <c r="AG82" s="279"/>
      <c r="AH82" s="279">
        <f t="shared" ref="AH82" si="60">MAX(AH81:AI81)</f>
        <v>8</v>
      </c>
      <c r="AI82" s="279"/>
      <c r="AJ82" s="279">
        <f t="shared" ref="AJ82" si="61">MAX(AJ81:AK81)</f>
        <v>21</v>
      </c>
      <c r="AK82" s="279"/>
      <c r="AL82" s="279">
        <f t="shared" ref="AL82" si="62">MAX(AL81:AM81)</f>
        <v>9</v>
      </c>
      <c r="AM82" s="279"/>
      <c r="AN82" s="279">
        <f t="shared" ref="AN82" si="63">MAX(AN81:AO81)</f>
        <v>21</v>
      </c>
      <c r="AO82" s="279"/>
      <c r="AP82" s="279">
        <f t="shared" ref="AP82" si="64">MAX(AP81:AQ81)</f>
        <v>9</v>
      </c>
      <c r="AQ82" s="279"/>
      <c r="AR82" s="279">
        <f>MAX(AR81:AS81)</f>
        <v>21</v>
      </c>
      <c r="AS82" s="279"/>
      <c r="AT82" s="279">
        <f t="shared" ref="AT82" si="65">MAX(AT81:AU81)</f>
        <v>9</v>
      </c>
      <c r="AU82" s="279"/>
      <c r="AV82" s="279">
        <f t="shared" ref="AV82" si="66">MAX(AV81:AW81)</f>
        <v>21</v>
      </c>
      <c r="AW82" s="279"/>
      <c r="AX82" s="279">
        <f t="shared" ref="AX82" si="67">MAX(AX81:AY81)</f>
        <v>21</v>
      </c>
      <c r="AY82" s="279"/>
      <c r="AZ82" s="279">
        <f t="shared" ref="AZ82" si="68">MAX(AZ81:BA81)</f>
        <v>21</v>
      </c>
      <c r="BA82" s="279"/>
      <c r="BB82" s="279">
        <f t="shared" ref="BB82" si="69">MAX(BB81:BC81)</f>
        <v>21</v>
      </c>
      <c r="BC82" s="279"/>
      <c r="BD82" s="279">
        <f t="shared" ref="BD82" si="70">MAX(BD81:BE81)</f>
        <v>21</v>
      </c>
      <c r="BE82" s="279"/>
      <c r="BF82" s="279">
        <f t="shared" ref="BF82" si="71">MAX(BF81:BG81)</f>
        <v>21</v>
      </c>
      <c r="BG82" s="279"/>
      <c r="BH82" s="279">
        <f t="shared" ref="BH82" si="72">MAX(BH81:BI81)</f>
        <v>26</v>
      </c>
      <c r="BI82" s="279"/>
      <c r="BJ82" s="279">
        <f t="shared" ref="BJ82" si="73">MAX(BJ81:BK81)</f>
        <v>26</v>
      </c>
      <c r="BK82" s="279"/>
      <c r="BL82" s="279">
        <f t="shared" ref="BL82" si="74">MAX(BL81:BM81)</f>
        <v>29</v>
      </c>
      <c r="BM82" s="279"/>
      <c r="BN82" s="279">
        <f t="shared" ref="BN82" si="75">MAX(BN81:BO81)</f>
        <v>28</v>
      </c>
      <c r="BO82" s="279"/>
      <c r="BP82" s="279">
        <f t="shared" ref="BP82" si="76">MAX(BP81:BQ81)</f>
        <v>28</v>
      </c>
      <c r="BQ82" s="279"/>
      <c r="BR82" s="279">
        <f t="shared" ref="BR82" si="77">MAX(BR81:BS81)</f>
        <v>27</v>
      </c>
      <c r="BS82" s="279"/>
      <c r="BT82" s="279">
        <f t="shared" ref="BT82" si="78">MAX(BT81:BU81)</f>
        <v>32</v>
      </c>
      <c r="BU82" s="279"/>
      <c r="BV82" s="279">
        <f t="shared" ref="BV82" si="79">MAX(BV81:BW81)</f>
        <v>34</v>
      </c>
      <c r="BW82" s="279"/>
      <c r="BX82" s="279">
        <f t="shared" ref="BX82" si="80">MAX(BX81:BY81)</f>
        <v>52</v>
      </c>
      <c r="BY82" s="279"/>
      <c r="BZ82" s="279">
        <f t="shared" ref="BZ82" si="81">MAX(BZ81:CA81)</f>
        <v>45</v>
      </c>
      <c r="CA82" s="279"/>
      <c r="CB82" s="279">
        <f t="shared" ref="CB82" si="82">MAX(CB81:CC81)</f>
        <v>52</v>
      </c>
      <c r="CC82" s="279"/>
      <c r="CD82" s="279">
        <f t="shared" ref="CD82" si="83">MAX(CD81:CE81)</f>
        <v>52</v>
      </c>
      <c r="CE82" s="279"/>
      <c r="CF82" s="279">
        <f t="shared" ref="CF82" si="84">MAX(CF81:CG81)</f>
        <v>58</v>
      </c>
      <c r="CG82" s="279"/>
      <c r="CH82" s="279">
        <f t="shared" ref="CH82" si="85">MAX(CH81:CI81)</f>
        <v>58</v>
      </c>
      <c r="CI82" s="279"/>
      <c r="CJ82" s="279">
        <f t="shared" ref="CJ82" si="86">MAX(CJ81:CK81)</f>
        <v>45</v>
      </c>
      <c r="CK82" s="279"/>
      <c r="CL82" s="279">
        <f t="shared" ref="CL82" si="87">MAX(CL81:CM81)</f>
        <v>37</v>
      </c>
      <c r="CM82" s="279"/>
      <c r="CN82" s="279">
        <f t="shared" ref="CN82" si="88">MAX(CN81:CO81)</f>
        <v>12</v>
      </c>
      <c r="CO82" s="279"/>
      <c r="CP82" s="279">
        <f t="shared" ref="CP82" si="89">MAX(CP81:CQ81)</f>
        <v>12</v>
      </c>
      <c r="CQ82" s="279"/>
      <c r="CR82" s="279">
        <f t="shared" ref="CR82" si="90">MAX(CR81:CS81)</f>
        <v>12</v>
      </c>
      <c r="CS82" s="279"/>
      <c r="CT82" s="279">
        <f t="shared" ref="CT82" si="91">MAX(CT81:CU81)</f>
        <v>12</v>
      </c>
      <c r="CU82" s="279"/>
      <c r="CV82" s="279">
        <f t="shared" ref="CV82" si="92">MAX(CV81:CW81)</f>
        <v>12</v>
      </c>
      <c r="CW82" s="279"/>
      <c r="CX82" s="279">
        <f t="shared" ref="CX82" si="93">MAX(CX81:CY81)</f>
        <v>12</v>
      </c>
      <c r="CY82" s="279"/>
      <c r="CZ82" s="279">
        <f t="shared" ref="CZ82" si="94">MAX(CZ81:DA81)</f>
        <v>12</v>
      </c>
      <c r="DA82" s="279"/>
      <c r="DB82" s="279">
        <f t="shared" ref="DB82" si="95">MAX(DB81:DC81)</f>
        <v>12</v>
      </c>
      <c r="DC82" s="279"/>
      <c r="DD82" s="279">
        <f t="shared" ref="DD82" si="96">MAX(DD81:DE81)</f>
        <v>12</v>
      </c>
      <c r="DE82" s="279"/>
      <c r="DF82" s="279">
        <f t="shared" ref="DF82" si="97">MAX(DF81:DG81)</f>
        <v>12</v>
      </c>
      <c r="DG82" s="279"/>
      <c r="DH82" s="279">
        <f t="shared" ref="DH82" si="98">MAX(DH81:DI81)</f>
        <v>9</v>
      </c>
      <c r="DI82" s="279"/>
    </row>
    <row r="85" spans="10:113" ht="15.75" customHeight="1">
      <c r="J85" s="59" t="s">
        <v>674</v>
      </c>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row>
    <row r="86" spans="10:113" ht="15.75" customHeight="1">
      <c r="J86" s="280" t="s">
        <v>675</v>
      </c>
      <c r="K86" s="280"/>
      <c r="L86" s="280"/>
      <c r="M86" s="280"/>
      <c r="N86" s="60">
        <v>1</v>
      </c>
      <c r="O86" s="60">
        <v>2</v>
      </c>
      <c r="P86" s="60">
        <v>3</v>
      </c>
      <c r="Q86" s="60">
        <v>4</v>
      </c>
      <c r="R86" s="60">
        <v>5</v>
      </c>
      <c r="S86" s="60">
        <v>6</v>
      </c>
      <c r="T86" s="60">
        <v>7</v>
      </c>
      <c r="U86" s="60">
        <v>8</v>
      </c>
      <c r="V86" s="60">
        <v>9</v>
      </c>
      <c r="W86" s="60">
        <v>10</v>
      </c>
      <c r="X86" s="60">
        <v>11</v>
      </c>
      <c r="Y86" s="60">
        <v>12</v>
      </c>
      <c r="Z86" s="60">
        <v>13</v>
      </c>
      <c r="AA86" s="60">
        <v>14</v>
      </c>
      <c r="AB86" s="60">
        <v>15</v>
      </c>
      <c r="AC86" s="60">
        <v>16</v>
      </c>
      <c r="AD86" s="60">
        <v>17</v>
      </c>
      <c r="AE86" s="60">
        <v>18</v>
      </c>
      <c r="AF86" s="60">
        <v>19</v>
      </c>
      <c r="AG86" s="60">
        <v>20</v>
      </c>
      <c r="AH86" s="60">
        <v>21</v>
      </c>
      <c r="AI86" s="60">
        <v>22</v>
      </c>
      <c r="AJ86" s="60">
        <v>23</v>
      </c>
      <c r="AK86" s="60">
        <v>24</v>
      </c>
      <c r="AL86" s="60">
        <v>25</v>
      </c>
      <c r="AM86" s="60">
        <v>26</v>
      </c>
      <c r="AN86" s="60">
        <v>27</v>
      </c>
      <c r="AO86" s="60">
        <v>28</v>
      </c>
      <c r="AP86" s="60">
        <v>29</v>
      </c>
      <c r="AQ86" s="60">
        <v>30</v>
      </c>
      <c r="AR86" s="60">
        <v>31</v>
      </c>
      <c r="AS86" s="60">
        <v>32</v>
      </c>
      <c r="AT86" s="60">
        <v>33</v>
      </c>
      <c r="AU86" s="60">
        <v>34</v>
      </c>
      <c r="AV86" s="60">
        <v>35</v>
      </c>
      <c r="AW86" s="60">
        <v>36</v>
      </c>
      <c r="AX86" s="60">
        <v>37</v>
      </c>
      <c r="AY86" s="60">
        <v>38</v>
      </c>
      <c r="AZ86" s="60">
        <v>39</v>
      </c>
      <c r="BA86" s="60">
        <v>40</v>
      </c>
      <c r="BB86" s="60">
        <v>41</v>
      </c>
      <c r="BC86" s="60">
        <v>42</v>
      </c>
      <c r="BD86" s="60">
        <v>43</v>
      </c>
      <c r="BE86" s="60">
        <v>44</v>
      </c>
      <c r="BF86" s="60">
        <v>45</v>
      </c>
      <c r="BG86" s="60">
        <v>46</v>
      </c>
      <c r="BH86" s="60">
        <v>47</v>
      </c>
      <c r="BI86" s="60">
        <v>48</v>
      </c>
      <c r="BJ86" s="60">
        <v>49</v>
      </c>
      <c r="BK86" s="60">
        <v>50</v>
      </c>
      <c r="BL86" s="60">
        <v>51</v>
      </c>
      <c r="BM86" s="60">
        <v>52</v>
      </c>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row>
    <row r="87" spans="10:113" ht="15.75" customHeight="1">
      <c r="J87" s="280" t="s">
        <v>676</v>
      </c>
      <c r="K87" s="280"/>
      <c r="L87" s="280"/>
      <c r="M87" s="280"/>
      <c r="N87" s="60">
        <f>J78</f>
        <v>129</v>
      </c>
      <c r="O87" s="82">
        <f>L78</f>
        <v>1247.5</v>
      </c>
      <c r="P87" s="60">
        <f>N78</f>
        <v>47</v>
      </c>
      <c r="Q87" s="82">
        <f>P78</f>
        <v>1655.5</v>
      </c>
      <c r="R87" s="60">
        <f>R78</f>
        <v>8</v>
      </c>
      <c r="S87" s="60">
        <f>T78</f>
        <v>3</v>
      </c>
      <c r="T87" s="60">
        <f>V78</f>
        <v>0</v>
      </c>
      <c r="U87" s="60">
        <f>X78</f>
        <v>1</v>
      </c>
      <c r="V87" s="60">
        <f>Z78</f>
        <v>0</v>
      </c>
      <c r="W87" s="60">
        <f>AB78</f>
        <v>0</v>
      </c>
      <c r="X87" s="60">
        <f>AD78</f>
        <v>0</v>
      </c>
      <c r="Y87" s="60">
        <f>AF78</f>
        <v>10</v>
      </c>
      <c r="Z87" s="60">
        <f>AH78</f>
        <v>0</v>
      </c>
      <c r="AA87" s="60">
        <f>AJ78</f>
        <v>12.5</v>
      </c>
      <c r="AB87" s="60">
        <f>AL78</f>
        <v>0</v>
      </c>
      <c r="AC87" s="60">
        <f>AN78</f>
        <v>10.5</v>
      </c>
      <c r="AD87" s="60">
        <f>AP78</f>
        <v>0</v>
      </c>
      <c r="AE87" s="60">
        <f>AR78</f>
        <v>16</v>
      </c>
      <c r="AF87" s="60">
        <f>AT78</f>
        <v>2</v>
      </c>
      <c r="AG87" s="60">
        <f>AV78</f>
        <v>4</v>
      </c>
      <c r="AH87" s="60">
        <f>AX78</f>
        <v>10</v>
      </c>
      <c r="AI87" s="60">
        <f>AZ78</f>
        <v>3</v>
      </c>
      <c r="AJ87" s="60">
        <f>BB78</f>
        <v>11</v>
      </c>
      <c r="AK87" s="60">
        <f>BD78</f>
        <v>10</v>
      </c>
      <c r="AL87" s="60">
        <f>BF78</f>
        <v>19</v>
      </c>
      <c r="AM87" s="60">
        <f>BH78</f>
        <v>35</v>
      </c>
      <c r="AN87" s="60">
        <f>BJ78</f>
        <v>78</v>
      </c>
      <c r="AO87" s="60">
        <f>BL78</f>
        <v>147</v>
      </c>
      <c r="AP87" s="60">
        <f>BN78</f>
        <v>253</v>
      </c>
      <c r="AQ87" s="60">
        <f>BP78</f>
        <v>482</v>
      </c>
      <c r="AR87" s="60">
        <f>BR78</f>
        <v>291</v>
      </c>
      <c r="AS87" s="60">
        <f>BT78</f>
        <v>256</v>
      </c>
      <c r="AT87" s="60">
        <f>BV78</f>
        <v>240</v>
      </c>
      <c r="AU87" s="60">
        <f>BX78</f>
        <v>144</v>
      </c>
      <c r="AV87" s="60">
        <f>BZ78</f>
        <v>576</v>
      </c>
      <c r="AW87" s="60">
        <f>CB78</f>
        <v>3761</v>
      </c>
      <c r="AX87" s="60">
        <f>CD78</f>
        <v>1729.5</v>
      </c>
      <c r="AY87" s="60">
        <f>CF78</f>
        <v>3722</v>
      </c>
      <c r="AZ87" s="60">
        <f>CH78</f>
        <v>1761</v>
      </c>
      <c r="BA87" s="60">
        <f>CJ78</f>
        <v>1961</v>
      </c>
      <c r="BB87" s="60">
        <f>CL78</f>
        <v>1380</v>
      </c>
      <c r="BC87" s="60">
        <f>CN78</f>
        <v>881</v>
      </c>
      <c r="BD87" s="60">
        <f>CP78</f>
        <v>301</v>
      </c>
      <c r="BE87" s="60">
        <f>CR78</f>
        <v>2038</v>
      </c>
      <c r="BF87" s="60">
        <f>CT78</f>
        <v>4458.5</v>
      </c>
      <c r="BG87" s="60">
        <f>CV78</f>
        <v>8161.5</v>
      </c>
      <c r="BH87" s="60">
        <f>CX78</f>
        <v>5206</v>
      </c>
      <c r="BI87" s="60">
        <f>CZ78</f>
        <v>4484</v>
      </c>
      <c r="BJ87" s="60">
        <f>DB78</f>
        <v>541</v>
      </c>
      <c r="BK87" s="60">
        <f>DD78</f>
        <v>2118</v>
      </c>
      <c r="BL87" s="60">
        <f>DF78</f>
        <v>493</v>
      </c>
      <c r="BM87" s="60">
        <f>DH78</f>
        <v>1806</v>
      </c>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row>
    <row r="88" spans="10:113" ht="15.75" customHeight="1">
      <c r="J88" s="280" t="s">
        <v>1110</v>
      </c>
      <c r="K88" s="280"/>
      <c r="L88" s="280"/>
      <c r="M88" s="280"/>
      <c r="N88" s="60">
        <f>J82</f>
        <v>7</v>
      </c>
      <c r="O88" s="60">
        <f>L82</f>
        <v>19</v>
      </c>
      <c r="P88" s="60">
        <f>N82</f>
        <v>7</v>
      </c>
      <c r="Q88" s="60">
        <f>P82</f>
        <v>19</v>
      </c>
      <c r="R88" s="60">
        <f>R82</f>
        <v>7</v>
      </c>
      <c r="S88" s="60">
        <f>T82</f>
        <v>19</v>
      </c>
      <c r="T88" s="60">
        <f>V82</f>
        <v>7</v>
      </c>
      <c r="U88" s="60">
        <f>X82</f>
        <v>19</v>
      </c>
      <c r="V88" s="60">
        <f>Z82</f>
        <v>7</v>
      </c>
      <c r="W88" s="60">
        <f>AB82</f>
        <v>19</v>
      </c>
      <c r="X88" s="60">
        <f>AD82</f>
        <v>7</v>
      </c>
      <c r="Y88" s="60">
        <f>AF82</f>
        <v>20</v>
      </c>
      <c r="Z88" s="60">
        <f>AH82</f>
        <v>8</v>
      </c>
      <c r="AA88" s="60">
        <f>AJ82</f>
        <v>21</v>
      </c>
      <c r="AB88" s="60">
        <f>AL82</f>
        <v>9</v>
      </c>
      <c r="AC88" s="60">
        <f>AN82</f>
        <v>21</v>
      </c>
      <c r="AD88" s="60">
        <f>AP82</f>
        <v>9</v>
      </c>
      <c r="AE88" s="60">
        <f>AR82</f>
        <v>21</v>
      </c>
      <c r="AF88" s="60">
        <f>AT82</f>
        <v>9</v>
      </c>
      <c r="AG88" s="60">
        <f>AV82</f>
        <v>21</v>
      </c>
      <c r="AH88" s="60">
        <f>AX82</f>
        <v>21</v>
      </c>
      <c r="AI88" s="60">
        <f>AZ82</f>
        <v>21</v>
      </c>
      <c r="AJ88" s="60">
        <f>BB82</f>
        <v>21</v>
      </c>
      <c r="AK88" s="60">
        <f>BD82</f>
        <v>21</v>
      </c>
      <c r="AL88" s="60">
        <f>BF82</f>
        <v>21</v>
      </c>
      <c r="AM88" s="60">
        <f>BH82</f>
        <v>26</v>
      </c>
      <c r="AN88" s="60">
        <f>BJ82</f>
        <v>26</v>
      </c>
      <c r="AO88" s="60">
        <f>BL82</f>
        <v>29</v>
      </c>
      <c r="AP88" s="60">
        <f>BN82</f>
        <v>28</v>
      </c>
      <c r="AQ88" s="60">
        <f>BP82</f>
        <v>28</v>
      </c>
      <c r="AR88" s="60">
        <f>BR82</f>
        <v>27</v>
      </c>
      <c r="AS88" s="60">
        <f>BT82</f>
        <v>32</v>
      </c>
      <c r="AT88" s="60">
        <f>BV82</f>
        <v>34</v>
      </c>
      <c r="AU88" s="60">
        <f>BX82</f>
        <v>52</v>
      </c>
      <c r="AV88" s="60">
        <f>BZ82</f>
        <v>45</v>
      </c>
      <c r="AW88" s="60">
        <f>CB82</f>
        <v>52</v>
      </c>
      <c r="AX88" s="60">
        <f>CD82</f>
        <v>52</v>
      </c>
      <c r="AY88" s="60">
        <f>CF82</f>
        <v>58</v>
      </c>
      <c r="AZ88" s="60">
        <f>CH82</f>
        <v>58</v>
      </c>
      <c r="BA88" s="60">
        <f>CJ82</f>
        <v>45</v>
      </c>
      <c r="BB88" s="60">
        <f>CL82</f>
        <v>37</v>
      </c>
      <c r="BC88" s="60">
        <f>CN82</f>
        <v>12</v>
      </c>
      <c r="BD88" s="60">
        <f>CP82</f>
        <v>12</v>
      </c>
      <c r="BE88" s="60">
        <f>CR82</f>
        <v>12</v>
      </c>
      <c r="BF88" s="60">
        <f>CT82</f>
        <v>12</v>
      </c>
      <c r="BG88" s="60">
        <f>CV82</f>
        <v>12</v>
      </c>
      <c r="BH88" s="60">
        <f>CX82</f>
        <v>12</v>
      </c>
      <c r="BI88" s="60">
        <f>CZ82</f>
        <v>12</v>
      </c>
      <c r="BJ88" s="60">
        <f>DB82</f>
        <v>12</v>
      </c>
      <c r="BK88" s="60">
        <f>DD82</f>
        <v>12</v>
      </c>
      <c r="BL88" s="60">
        <f>DF82</f>
        <v>12</v>
      </c>
      <c r="BM88" s="60">
        <f>DH82</f>
        <v>9</v>
      </c>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row>
  </sheetData>
  <mergeCells count="161">
    <mergeCell ref="CV78:CW78"/>
    <mergeCell ref="CX78:CY78"/>
    <mergeCell ref="CZ78:DA78"/>
    <mergeCell ref="DB78:DC78"/>
    <mergeCell ref="DD78:DE78"/>
    <mergeCell ref="DF78:DG78"/>
    <mergeCell ref="DH78:DI78"/>
    <mergeCell ref="CD78:CE78"/>
    <mergeCell ref="CF78:CG78"/>
    <mergeCell ref="CH78:CI78"/>
    <mergeCell ref="CJ78:CK78"/>
    <mergeCell ref="CL78:CM78"/>
    <mergeCell ref="CN78:CO78"/>
    <mergeCell ref="CP78:CQ78"/>
    <mergeCell ref="CR78:CS78"/>
    <mergeCell ref="CT78:CU78"/>
    <mergeCell ref="BL78:BM78"/>
    <mergeCell ref="BN78:BO78"/>
    <mergeCell ref="BP78:BQ78"/>
    <mergeCell ref="BR78:BS78"/>
    <mergeCell ref="BT78:BU78"/>
    <mergeCell ref="BV78:BW78"/>
    <mergeCell ref="BX78:BY78"/>
    <mergeCell ref="BZ78:CA78"/>
    <mergeCell ref="CB78:CC78"/>
    <mergeCell ref="AT78:AU78"/>
    <mergeCell ref="AV78:AW78"/>
    <mergeCell ref="AX78:AY78"/>
    <mergeCell ref="AZ78:BA78"/>
    <mergeCell ref="BB78:BC78"/>
    <mergeCell ref="BD78:BE78"/>
    <mergeCell ref="BF78:BG78"/>
    <mergeCell ref="BH78:BI78"/>
    <mergeCell ref="BJ78:BK78"/>
    <mergeCell ref="J86:M86"/>
    <mergeCell ref="J87:M87"/>
    <mergeCell ref="J88:M88"/>
    <mergeCell ref="BR3:BS3"/>
    <mergeCell ref="BT3:BU3"/>
    <mergeCell ref="CP3:CQ3"/>
    <mergeCell ref="CN3:CO3"/>
    <mergeCell ref="CJ3:CK3"/>
    <mergeCell ref="CL3:CM3"/>
    <mergeCell ref="CB3:CC3"/>
    <mergeCell ref="BZ3:CA3"/>
    <mergeCell ref="V3:W3"/>
    <mergeCell ref="J78:K78"/>
    <mergeCell ref="L78:M78"/>
    <mergeCell ref="N78:O78"/>
    <mergeCell ref="P78:Q78"/>
    <mergeCell ref="R78:S78"/>
    <mergeCell ref="AN78:AO78"/>
    <mergeCell ref="AP78:AQ78"/>
    <mergeCell ref="AR78:AS78"/>
    <mergeCell ref="AD78:AE78"/>
    <mergeCell ref="AF78:AG78"/>
    <mergeCell ref="AH78:AI78"/>
    <mergeCell ref="AJ78:AK78"/>
    <mergeCell ref="CZ3:DA3"/>
    <mergeCell ref="CX3:CY3"/>
    <mergeCell ref="CD3:CE3"/>
    <mergeCell ref="CF3:CG3"/>
    <mergeCell ref="BV3:BW3"/>
    <mergeCell ref="BX3:BY3"/>
    <mergeCell ref="DH3:DI3"/>
    <mergeCell ref="CH3:CI3"/>
    <mergeCell ref="X3:Y3"/>
    <mergeCell ref="BD3:BE3"/>
    <mergeCell ref="BF3:BG3"/>
    <mergeCell ref="BL3:BM3"/>
    <mergeCell ref="BN3:BO3"/>
    <mergeCell ref="BP3:BQ3"/>
    <mergeCell ref="DF3:DG3"/>
    <mergeCell ref="DD3:DE3"/>
    <mergeCell ref="DB3:DC3"/>
    <mergeCell ref="CR3:CS3"/>
    <mergeCell ref="CT3:CU3"/>
    <mergeCell ref="CV3:CW3"/>
    <mergeCell ref="BJ3:BK3"/>
    <mergeCell ref="BH3:BI3"/>
    <mergeCell ref="J1:L1"/>
    <mergeCell ref="J2:L2"/>
    <mergeCell ref="L3:M3"/>
    <mergeCell ref="J3:K3"/>
    <mergeCell ref="AR3:AS3"/>
    <mergeCell ref="AT3:AU3"/>
    <mergeCell ref="AV3:AW3"/>
    <mergeCell ref="AX3:AY3"/>
    <mergeCell ref="BB3:BC3"/>
    <mergeCell ref="AF3:AG3"/>
    <mergeCell ref="AZ3:BA3"/>
    <mergeCell ref="Z3:AA3"/>
    <mergeCell ref="AD3:AE3"/>
    <mergeCell ref="AB3:AC3"/>
    <mergeCell ref="AJ3:AK3"/>
    <mergeCell ref="AH3:AI3"/>
    <mergeCell ref="AP3:AQ3"/>
    <mergeCell ref="AL3:AM3"/>
    <mergeCell ref="AN3:AO3"/>
    <mergeCell ref="P3:Q3"/>
    <mergeCell ref="R3:S3"/>
    <mergeCell ref="T3:U3"/>
    <mergeCell ref="N3:O3"/>
    <mergeCell ref="AL78:AM78"/>
    <mergeCell ref="T78:U78"/>
    <mergeCell ref="V78:W78"/>
    <mergeCell ref="X78:Y78"/>
    <mergeCell ref="Z78:AA78"/>
    <mergeCell ref="AB78:AC78"/>
    <mergeCell ref="T82:U82"/>
    <mergeCell ref="V82:W82"/>
    <mergeCell ref="X82:Y82"/>
    <mergeCell ref="Z82:AA82"/>
    <mergeCell ref="AB82:AC82"/>
    <mergeCell ref="J82:K82"/>
    <mergeCell ref="L82:M82"/>
    <mergeCell ref="N82:O82"/>
    <mergeCell ref="P82:Q82"/>
    <mergeCell ref="R82:S82"/>
    <mergeCell ref="AN82:AO82"/>
    <mergeCell ref="AP82:AQ82"/>
    <mergeCell ref="AR82:AS82"/>
    <mergeCell ref="AT82:AU82"/>
    <mergeCell ref="AV82:AW82"/>
    <mergeCell ref="AD82:AE82"/>
    <mergeCell ref="AF82:AG82"/>
    <mergeCell ref="AH82:AI82"/>
    <mergeCell ref="AJ82:AK82"/>
    <mergeCell ref="AL82:AM82"/>
    <mergeCell ref="BH82:BI82"/>
    <mergeCell ref="BJ82:BK82"/>
    <mergeCell ref="BL82:BM82"/>
    <mergeCell ref="BN82:BO82"/>
    <mergeCell ref="BP82:BQ82"/>
    <mergeCell ref="AX82:AY82"/>
    <mergeCell ref="AZ82:BA82"/>
    <mergeCell ref="BB82:BC82"/>
    <mergeCell ref="BD82:BE82"/>
    <mergeCell ref="BF82:BG82"/>
    <mergeCell ref="CB82:CC82"/>
    <mergeCell ref="CD82:CE82"/>
    <mergeCell ref="CF82:CG82"/>
    <mergeCell ref="CH82:CI82"/>
    <mergeCell ref="CJ82:CK82"/>
    <mergeCell ref="BR82:BS82"/>
    <mergeCell ref="BT82:BU82"/>
    <mergeCell ref="BV82:BW82"/>
    <mergeCell ref="BX82:BY82"/>
    <mergeCell ref="BZ82:CA82"/>
    <mergeCell ref="DF82:DG82"/>
    <mergeCell ref="DH82:DI82"/>
    <mergeCell ref="CV82:CW82"/>
    <mergeCell ref="CX82:CY82"/>
    <mergeCell ref="CZ82:DA82"/>
    <mergeCell ref="DB82:DC82"/>
    <mergeCell ref="DD82:DE82"/>
    <mergeCell ref="CL82:CM82"/>
    <mergeCell ref="CN82:CO82"/>
    <mergeCell ref="CP82:CQ82"/>
    <mergeCell ref="CR82:CS82"/>
    <mergeCell ref="CT82:CU82"/>
  </mergeCells>
  <conditionalFormatting sqref="J80">
    <cfRule type="cellIs" dxfId="14" priority="63" operator="greaterThan">
      <formula>0</formula>
    </cfRule>
  </conditionalFormatting>
  <conditionalFormatting sqref="J6:AC17 AD6:AD8 AE6:DI17 AD10:AD17 AU21">
    <cfRule type="cellIs" dxfId="13" priority="1" operator="greaterThan">
      <formula>0</formula>
    </cfRule>
  </conditionalFormatting>
  <conditionalFormatting sqref="J20:BD34 BE20:BS45 BT20:CI46 CJ20:DI34 BX48:CE67 CF48:CF68 CG48:CG73 CH48:CH69 CI48:CM73 CF70 CH71:CH72 CF73">
    <cfRule type="cellIs" dxfId="12" priority="2" operator="greaterThan">
      <formula>0</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8"/>
  <sheetViews>
    <sheetView workbookViewId="0">
      <pane xSplit="9" ySplit="4" topLeftCell="AQ35" activePane="bottomRight" state="frozen"/>
      <selection pane="topRight" activeCell="J1" sqref="J1"/>
      <selection pane="bottomLeft" activeCell="A5" sqref="A5"/>
      <selection pane="bottomRight" activeCell="S59" sqref="S59"/>
    </sheetView>
  </sheetViews>
  <sheetFormatPr baseColWidth="10" defaultColWidth="14.42578125" defaultRowHeight="15.75" customHeight="1"/>
  <cols>
    <col min="1" max="1" width="6.140625" customWidth="1"/>
    <col min="2" max="2" width="9.28515625" customWidth="1"/>
    <col min="3" max="3" width="11.140625" customWidth="1"/>
    <col min="5" max="5" width="10.5703125" customWidth="1"/>
    <col min="7" max="7" width="5.5703125" customWidth="1"/>
    <col min="8" max="8" width="16" customWidth="1"/>
    <col min="9" max="9" width="22.28515625" customWidth="1"/>
    <col min="10" max="113" width="5" customWidth="1"/>
  </cols>
  <sheetData>
    <row r="1" spans="1:113" ht="15.75" customHeight="1">
      <c r="A1" s="1" t="s">
        <v>472</v>
      </c>
      <c r="B1" s="1"/>
      <c r="C1" s="1"/>
      <c r="D1" s="1"/>
      <c r="E1" s="1"/>
      <c r="F1" s="2"/>
      <c r="G1" s="1"/>
      <c r="H1" s="1"/>
      <c r="I1" s="1"/>
      <c r="J1" s="294"/>
      <c r="K1" s="285"/>
      <c r="L1" s="285"/>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row>
    <row r="2" spans="1:113" ht="15.75" customHeight="1">
      <c r="A2" s="1" t="s">
        <v>473</v>
      </c>
      <c r="B2" s="1" t="s">
        <v>10</v>
      </c>
      <c r="C2" s="1" t="s">
        <v>11</v>
      </c>
      <c r="D2" s="4" t="s">
        <v>12</v>
      </c>
      <c r="E2" s="4" t="s">
        <v>13</v>
      </c>
      <c r="F2" s="1" t="s">
        <v>14</v>
      </c>
      <c r="G2" s="1" t="s">
        <v>15</v>
      </c>
      <c r="H2" s="1" t="s">
        <v>16</v>
      </c>
      <c r="I2" s="1" t="s">
        <v>17</v>
      </c>
      <c r="J2" s="294" t="s">
        <v>18</v>
      </c>
      <c r="K2" s="285"/>
      <c r="L2" s="285"/>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113" ht="15.75" customHeight="1">
      <c r="A3" s="3"/>
      <c r="B3" s="3"/>
      <c r="C3" s="3"/>
      <c r="D3" s="3"/>
      <c r="E3" s="3"/>
      <c r="F3" s="3"/>
      <c r="G3" s="3"/>
      <c r="H3" s="3"/>
      <c r="I3" s="3"/>
      <c r="J3" s="293">
        <v>1</v>
      </c>
      <c r="K3" s="286"/>
      <c r="L3" s="293">
        <v>2</v>
      </c>
      <c r="M3" s="286"/>
      <c r="N3" s="293">
        <v>3</v>
      </c>
      <c r="O3" s="286"/>
      <c r="P3" s="293">
        <v>4</v>
      </c>
      <c r="Q3" s="286"/>
      <c r="R3" s="293">
        <v>5</v>
      </c>
      <c r="S3" s="286"/>
      <c r="T3" s="293">
        <v>6</v>
      </c>
      <c r="U3" s="286"/>
      <c r="V3" s="293">
        <v>7</v>
      </c>
      <c r="W3" s="286"/>
      <c r="X3" s="293">
        <v>8</v>
      </c>
      <c r="Y3" s="286"/>
      <c r="Z3" s="293">
        <v>9</v>
      </c>
      <c r="AA3" s="286"/>
      <c r="AB3" s="293">
        <v>10</v>
      </c>
      <c r="AC3" s="286"/>
      <c r="AD3" s="293">
        <v>11</v>
      </c>
      <c r="AE3" s="286"/>
      <c r="AF3" s="293">
        <v>12</v>
      </c>
      <c r="AG3" s="286"/>
      <c r="AH3" s="293">
        <v>13</v>
      </c>
      <c r="AI3" s="286"/>
      <c r="AJ3" s="293">
        <v>14</v>
      </c>
      <c r="AK3" s="286"/>
      <c r="AL3" s="293">
        <v>15</v>
      </c>
      <c r="AM3" s="286"/>
      <c r="AN3" s="293">
        <v>16</v>
      </c>
      <c r="AO3" s="286"/>
      <c r="AP3" s="293">
        <v>17</v>
      </c>
      <c r="AQ3" s="286"/>
      <c r="AR3" s="293">
        <v>18</v>
      </c>
      <c r="AS3" s="286"/>
      <c r="AT3" s="293">
        <v>19</v>
      </c>
      <c r="AU3" s="286"/>
      <c r="AV3" s="293">
        <v>20</v>
      </c>
      <c r="AW3" s="286"/>
      <c r="AX3" s="293">
        <v>21</v>
      </c>
      <c r="AY3" s="286"/>
      <c r="AZ3" s="293">
        <v>22</v>
      </c>
      <c r="BA3" s="286"/>
      <c r="BB3" s="293">
        <v>23</v>
      </c>
      <c r="BC3" s="286"/>
      <c r="BD3" s="293">
        <v>24</v>
      </c>
      <c r="BE3" s="286"/>
      <c r="BF3" s="293">
        <v>25</v>
      </c>
      <c r="BG3" s="286"/>
      <c r="BH3" s="293">
        <v>26</v>
      </c>
      <c r="BI3" s="286"/>
      <c r="BJ3" s="293">
        <v>27</v>
      </c>
      <c r="BK3" s="286"/>
      <c r="BL3" s="293">
        <v>28</v>
      </c>
      <c r="BM3" s="286"/>
      <c r="BN3" s="293">
        <v>29</v>
      </c>
      <c r="BO3" s="286"/>
      <c r="BP3" s="293">
        <v>30</v>
      </c>
      <c r="BQ3" s="286"/>
      <c r="BR3" s="293">
        <v>31</v>
      </c>
      <c r="BS3" s="286"/>
      <c r="BT3" s="293">
        <v>32</v>
      </c>
      <c r="BU3" s="286"/>
      <c r="BV3" s="293">
        <v>33</v>
      </c>
      <c r="BW3" s="286"/>
      <c r="BX3" s="293">
        <v>34</v>
      </c>
      <c r="BY3" s="286"/>
      <c r="BZ3" s="293">
        <v>35</v>
      </c>
      <c r="CA3" s="286"/>
      <c r="CB3" s="293">
        <v>36</v>
      </c>
      <c r="CC3" s="286"/>
      <c r="CD3" s="293">
        <v>37</v>
      </c>
      <c r="CE3" s="286"/>
      <c r="CF3" s="293">
        <v>38</v>
      </c>
      <c r="CG3" s="286"/>
      <c r="CH3" s="293">
        <v>39</v>
      </c>
      <c r="CI3" s="286"/>
      <c r="CJ3" s="293">
        <v>40</v>
      </c>
      <c r="CK3" s="286"/>
      <c r="CL3" s="293">
        <v>41</v>
      </c>
      <c r="CM3" s="286"/>
      <c r="CN3" s="293">
        <v>42</v>
      </c>
      <c r="CO3" s="286"/>
      <c r="CP3" s="293">
        <v>43</v>
      </c>
      <c r="CQ3" s="286"/>
      <c r="CR3" s="293">
        <v>44</v>
      </c>
      <c r="CS3" s="286"/>
      <c r="CT3" s="293">
        <v>45</v>
      </c>
      <c r="CU3" s="286"/>
      <c r="CV3" s="293">
        <v>46</v>
      </c>
      <c r="CW3" s="286"/>
      <c r="CX3" s="293">
        <v>47</v>
      </c>
      <c r="CY3" s="286"/>
      <c r="CZ3" s="293">
        <v>48</v>
      </c>
      <c r="DA3" s="286"/>
      <c r="DB3" s="293">
        <v>49</v>
      </c>
      <c r="DC3" s="286"/>
      <c r="DD3" s="293">
        <v>50</v>
      </c>
      <c r="DE3" s="286"/>
      <c r="DF3" s="293">
        <v>51</v>
      </c>
      <c r="DG3" s="286"/>
      <c r="DH3" s="293">
        <v>52</v>
      </c>
      <c r="DI3" s="286"/>
    </row>
    <row r="4" spans="1:113" ht="15.75" customHeight="1">
      <c r="J4" s="5" t="s">
        <v>19</v>
      </c>
      <c r="K4" s="5" t="s">
        <v>20</v>
      </c>
      <c r="L4" s="5" t="s">
        <v>19</v>
      </c>
      <c r="M4" s="5" t="s">
        <v>20</v>
      </c>
      <c r="N4" s="5" t="s">
        <v>19</v>
      </c>
      <c r="O4" s="5" t="s">
        <v>20</v>
      </c>
      <c r="P4" s="5" t="s">
        <v>19</v>
      </c>
      <c r="Q4" s="5" t="s">
        <v>20</v>
      </c>
      <c r="R4" s="5" t="s">
        <v>19</v>
      </c>
      <c r="S4" s="5" t="s">
        <v>20</v>
      </c>
      <c r="T4" s="5" t="s">
        <v>19</v>
      </c>
      <c r="U4" s="5" t="s">
        <v>20</v>
      </c>
      <c r="V4" s="5" t="s">
        <v>19</v>
      </c>
      <c r="W4" s="5" t="s">
        <v>20</v>
      </c>
      <c r="X4" s="5" t="s">
        <v>19</v>
      </c>
      <c r="Y4" s="5" t="s">
        <v>20</v>
      </c>
      <c r="Z4" s="5" t="s">
        <v>19</v>
      </c>
      <c r="AA4" s="5" t="s">
        <v>20</v>
      </c>
      <c r="AB4" s="5" t="s">
        <v>19</v>
      </c>
      <c r="AC4" s="5" t="s">
        <v>20</v>
      </c>
      <c r="AD4" s="5" t="s">
        <v>19</v>
      </c>
      <c r="AE4" s="5" t="s">
        <v>20</v>
      </c>
      <c r="AF4" s="5" t="s">
        <v>19</v>
      </c>
      <c r="AG4" s="5" t="s">
        <v>20</v>
      </c>
      <c r="AH4" s="5" t="s">
        <v>19</v>
      </c>
      <c r="AI4" s="5" t="s">
        <v>20</v>
      </c>
      <c r="AJ4" s="5" t="s">
        <v>19</v>
      </c>
      <c r="AK4" s="5" t="s">
        <v>20</v>
      </c>
      <c r="AL4" s="5" t="s">
        <v>19</v>
      </c>
      <c r="AM4" s="5" t="s">
        <v>20</v>
      </c>
      <c r="AN4" s="5" t="s">
        <v>19</v>
      </c>
      <c r="AO4" s="5" t="s">
        <v>20</v>
      </c>
      <c r="AP4" s="5" t="s">
        <v>19</v>
      </c>
      <c r="AQ4" s="5" t="s">
        <v>20</v>
      </c>
      <c r="AR4" s="5" t="s">
        <v>19</v>
      </c>
      <c r="AS4" s="5" t="s">
        <v>20</v>
      </c>
      <c r="AT4" s="5" t="s">
        <v>19</v>
      </c>
      <c r="AU4" s="5" t="s">
        <v>20</v>
      </c>
      <c r="AV4" s="5" t="s">
        <v>19</v>
      </c>
      <c r="AW4" s="5" t="s">
        <v>20</v>
      </c>
      <c r="AX4" s="5" t="s">
        <v>19</v>
      </c>
      <c r="AY4" s="5" t="s">
        <v>20</v>
      </c>
      <c r="AZ4" s="5" t="s">
        <v>19</v>
      </c>
      <c r="BA4" s="5" t="s">
        <v>20</v>
      </c>
      <c r="BB4" s="5" t="s">
        <v>19</v>
      </c>
      <c r="BC4" s="5" t="s">
        <v>20</v>
      </c>
      <c r="BD4" s="5" t="s">
        <v>19</v>
      </c>
      <c r="BE4" s="5" t="s">
        <v>20</v>
      </c>
      <c r="BF4" s="5" t="s">
        <v>19</v>
      </c>
      <c r="BG4" s="5" t="s">
        <v>20</v>
      </c>
      <c r="BH4" s="5" t="s">
        <v>19</v>
      </c>
      <c r="BI4" s="5" t="s">
        <v>20</v>
      </c>
      <c r="BJ4" s="5" t="s">
        <v>19</v>
      </c>
      <c r="BK4" s="5" t="s">
        <v>20</v>
      </c>
      <c r="BL4" s="5" t="s">
        <v>19</v>
      </c>
      <c r="BM4" s="5" t="s">
        <v>20</v>
      </c>
      <c r="BN4" s="5" t="s">
        <v>19</v>
      </c>
      <c r="BO4" s="5" t="s">
        <v>20</v>
      </c>
      <c r="BP4" s="5" t="s">
        <v>19</v>
      </c>
      <c r="BQ4" s="5" t="s">
        <v>20</v>
      </c>
      <c r="BR4" s="5" t="s">
        <v>19</v>
      </c>
      <c r="BS4" s="5" t="s">
        <v>20</v>
      </c>
      <c r="BT4" s="5" t="s">
        <v>19</v>
      </c>
      <c r="BU4" s="5" t="s">
        <v>20</v>
      </c>
      <c r="BV4" s="5" t="s">
        <v>19</v>
      </c>
      <c r="BW4" s="5" t="s">
        <v>20</v>
      </c>
      <c r="BX4" s="5" t="s">
        <v>19</v>
      </c>
      <c r="BY4" s="5" t="s">
        <v>20</v>
      </c>
      <c r="BZ4" s="5" t="s">
        <v>19</v>
      </c>
      <c r="CA4" s="5" t="s">
        <v>20</v>
      </c>
      <c r="CB4" s="5" t="s">
        <v>19</v>
      </c>
      <c r="CC4" s="5" t="s">
        <v>20</v>
      </c>
      <c r="CD4" s="5" t="s">
        <v>19</v>
      </c>
      <c r="CE4" s="5" t="s">
        <v>20</v>
      </c>
      <c r="CF4" s="5" t="s">
        <v>19</v>
      </c>
      <c r="CG4" s="5" t="s">
        <v>20</v>
      </c>
      <c r="CH4" s="5" t="s">
        <v>19</v>
      </c>
      <c r="CI4" s="5" t="s">
        <v>20</v>
      </c>
      <c r="CJ4" s="5" t="s">
        <v>19</v>
      </c>
      <c r="CK4" s="5" t="s">
        <v>20</v>
      </c>
      <c r="CL4" s="5" t="s">
        <v>19</v>
      </c>
      <c r="CM4" s="5" t="s">
        <v>20</v>
      </c>
      <c r="CN4" s="5" t="s">
        <v>19</v>
      </c>
      <c r="CO4" s="5" t="s">
        <v>20</v>
      </c>
      <c r="CP4" s="5" t="s">
        <v>19</v>
      </c>
      <c r="CQ4" s="5" t="s">
        <v>20</v>
      </c>
      <c r="CR4" s="5" t="s">
        <v>19</v>
      </c>
      <c r="CS4" s="5" t="s">
        <v>20</v>
      </c>
      <c r="CT4" s="5" t="s">
        <v>19</v>
      </c>
      <c r="CU4" s="5" t="s">
        <v>20</v>
      </c>
      <c r="CV4" s="5" t="s">
        <v>19</v>
      </c>
      <c r="CW4" s="5" t="s">
        <v>20</v>
      </c>
      <c r="CX4" s="5" t="s">
        <v>19</v>
      </c>
      <c r="CY4" s="5" t="s">
        <v>20</v>
      </c>
      <c r="CZ4" s="5" t="s">
        <v>19</v>
      </c>
      <c r="DA4" s="5" t="s">
        <v>20</v>
      </c>
      <c r="DB4" s="5" t="s">
        <v>19</v>
      </c>
      <c r="DC4" s="5" t="s">
        <v>20</v>
      </c>
      <c r="DD4" s="5" t="s">
        <v>19</v>
      </c>
      <c r="DE4" s="5" t="s">
        <v>20</v>
      </c>
      <c r="DF4" s="5" t="s">
        <v>19</v>
      </c>
      <c r="DG4" s="5" t="s">
        <v>20</v>
      </c>
      <c r="DH4" s="5" t="s">
        <v>19</v>
      </c>
      <c r="DI4" s="5" t="s">
        <v>20</v>
      </c>
    </row>
    <row r="5" spans="1:113" ht="15.75" customHeight="1">
      <c r="A5" s="275" t="s">
        <v>514</v>
      </c>
      <c r="B5" s="275" t="s">
        <v>515</v>
      </c>
      <c r="C5" s="275" t="s">
        <v>49</v>
      </c>
      <c r="D5" s="120" t="s">
        <v>516</v>
      </c>
      <c r="E5" s="140" t="s">
        <v>517</v>
      </c>
      <c r="F5" s="140" t="s">
        <v>518</v>
      </c>
      <c r="G5" s="140"/>
      <c r="H5" s="140" t="s">
        <v>519</v>
      </c>
      <c r="I5" s="140" t="s">
        <v>520</v>
      </c>
      <c r="J5" s="275">
        <v>0</v>
      </c>
      <c r="K5" s="275">
        <v>0</v>
      </c>
      <c r="L5" s="275">
        <v>1</v>
      </c>
      <c r="M5" s="275">
        <v>1</v>
      </c>
      <c r="N5" s="275">
        <v>3</v>
      </c>
      <c r="O5" s="275">
        <v>2</v>
      </c>
      <c r="P5" s="275">
        <v>0</v>
      </c>
      <c r="Q5" s="275">
        <v>0</v>
      </c>
      <c r="R5" s="275">
        <v>0</v>
      </c>
      <c r="S5" s="275">
        <v>0</v>
      </c>
      <c r="T5" s="275">
        <v>0</v>
      </c>
      <c r="U5" s="275">
        <v>0</v>
      </c>
      <c r="V5" s="275">
        <v>0</v>
      </c>
      <c r="W5" s="275">
        <v>0</v>
      </c>
      <c r="X5" s="275">
        <v>0</v>
      </c>
      <c r="Y5" s="275">
        <v>0</v>
      </c>
      <c r="Z5" s="275">
        <v>0</v>
      </c>
      <c r="AA5" s="275">
        <v>0</v>
      </c>
      <c r="AB5" s="275">
        <v>0</v>
      </c>
      <c r="AC5" s="275">
        <v>0</v>
      </c>
      <c r="AD5" s="275">
        <v>0</v>
      </c>
      <c r="AE5" s="275">
        <v>0</v>
      </c>
      <c r="AF5" s="275">
        <v>0</v>
      </c>
      <c r="AG5" s="275">
        <v>0</v>
      </c>
      <c r="AH5" s="275">
        <v>0</v>
      </c>
      <c r="AI5" s="275">
        <v>0</v>
      </c>
      <c r="AJ5" s="275">
        <v>1</v>
      </c>
      <c r="AK5" s="275">
        <v>0</v>
      </c>
      <c r="AL5" s="275">
        <v>0</v>
      </c>
      <c r="AM5" s="275">
        <v>0</v>
      </c>
      <c r="AN5" s="275">
        <v>0</v>
      </c>
      <c r="AO5" s="275">
        <v>0</v>
      </c>
      <c r="AP5" s="275">
        <v>0</v>
      </c>
      <c r="AQ5" s="275">
        <v>1</v>
      </c>
      <c r="AR5" s="275">
        <v>1</v>
      </c>
      <c r="AS5" s="275">
        <v>1</v>
      </c>
      <c r="AT5" s="275">
        <v>0</v>
      </c>
      <c r="AU5" s="275">
        <v>1</v>
      </c>
      <c r="AV5" s="275">
        <v>2</v>
      </c>
      <c r="AW5" s="275">
        <v>6</v>
      </c>
      <c r="AX5" s="275">
        <v>2</v>
      </c>
      <c r="AY5" s="275">
        <v>6</v>
      </c>
      <c r="AZ5" s="275">
        <v>0</v>
      </c>
      <c r="BA5" s="275">
        <v>2</v>
      </c>
      <c r="BB5" s="275">
        <v>0</v>
      </c>
      <c r="BC5" s="275">
        <v>5</v>
      </c>
      <c r="BD5" s="275">
        <v>0</v>
      </c>
      <c r="BE5" s="275">
        <v>0</v>
      </c>
      <c r="BF5" s="275">
        <v>1</v>
      </c>
      <c r="BG5" s="275">
        <v>1</v>
      </c>
      <c r="BH5" s="275">
        <v>3</v>
      </c>
      <c r="BI5" s="275">
        <v>0</v>
      </c>
      <c r="BJ5" s="275">
        <v>1</v>
      </c>
      <c r="BK5" s="275">
        <v>1</v>
      </c>
      <c r="BL5" s="275">
        <v>6</v>
      </c>
      <c r="BM5" s="275">
        <v>0</v>
      </c>
      <c r="BN5" s="275">
        <v>8</v>
      </c>
      <c r="BO5" s="275">
        <v>1</v>
      </c>
      <c r="BP5" s="275">
        <v>11</v>
      </c>
      <c r="BQ5" s="275">
        <v>1</v>
      </c>
      <c r="BR5" s="275">
        <v>42</v>
      </c>
      <c r="BS5" s="275">
        <v>4</v>
      </c>
      <c r="BT5" s="275">
        <v>42</v>
      </c>
      <c r="BU5" s="275">
        <v>8</v>
      </c>
      <c r="BV5" s="275">
        <v>27</v>
      </c>
      <c r="BW5" s="275">
        <v>11</v>
      </c>
      <c r="BX5" s="275">
        <v>7</v>
      </c>
      <c r="BY5" s="275">
        <v>0</v>
      </c>
      <c r="BZ5" s="275">
        <v>22</v>
      </c>
      <c r="CA5" s="275">
        <v>24</v>
      </c>
      <c r="CB5" s="275">
        <v>23</v>
      </c>
      <c r="CC5" s="275">
        <v>13</v>
      </c>
      <c r="CD5" s="275">
        <v>44</v>
      </c>
      <c r="CE5" s="275">
        <v>58</v>
      </c>
      <c r="CF5" s="275">
        <v>70</v>
      </c>
      <c r="CG5" s="275">
        <v>93</v>
      </c>
      <c r="CH5" s="275">
        <v>41</v>
      </c>
      <c r="CI5" s="275">
        <v>30</v>
      </c>
      <c r="CJ5" s="275">
        <v>77</v>
      </c>
      <c r="CK5" s="275">
        <v>66</v>
      </c>
      <c r="CL5" s="275">
        <v>40</v>
      </c>
      <c r="CM5" s="275">
        <v>60</v>
      </c>
      <c r="CN5" s="275">
        <v>27</v>
      </c>
      <c r="CO5" s="275">
        <v>22</v>
      </c>
      <c r="CP5" s="275">
        <v>66</v>
      </c>
      <c r="CQ5" s="275">
        <v>52</v>
      </c>
      <c r="CR5" s="275">
        <v>60</v>
      </c>
      <c r="CS5" s="275">
        <v>68</v>
      </c>
      <c r="CT5" s="275">
        <v>42</v>
      </c>
      <c r="CU5" s="275">
        <v>14</v>
      </c>
      <c r="CV5" s="275">
        <v>10</v>
      </c>
      <c r="CW5" s="275">
        <v>6</v>
      </c>
      <c r="CX5" s="275">
        <v>9</v>
      </c>
      <c r="CY5" s="275">
        <v>13</v>
      </c>
      <c r="CZ5" s="275">
        <v>0</v>
      </c>
      <c r="DA5" s="275">
        <v>0</v>
      </c>
      <c r="DB5" s="275">
        <v>0</v>
      </c>
      <c r="DC5" s="275">
        <v>1</v>
      </c>
      <c r="DD5" s="275">
        <v>0</v>
      </c>
      <c r="DE5" s="275">
        <v>1</v>
      </c>
      <c r="DF5" s="275">
        <v>0</v>
      </c>
      <c r="DG5" s="275">
        <v>3</v>
      </c>
      <c r="DH5" s="275">
        <v>1</v>
      </c>
      <c r="DI5" s="275">
        <v>1</v>
      </c>
    </row>
    <row r="6" spans="1:113" ht="15.75" customHeight="1">
      <c r="A6" s="275" t="s">
        <v>514</v>
      </c>
      <c r="B6" s="275" t="s">
        <v>521</v>
      </c>
      <c r="C6" s="275" t="s">
        <v>49</v>
      </c>
      <c r="D6" s="120" t="s">
        <v>516</v>
      </c>
      <c r="E6" s="140" t="s">
        <v>517</v>
      </c>
      <c r="F6" s="275" t="s">
        <v>522</v>
      </c>
      <c r="G6" s="272"/>
      <c r="H6" s="275" t="s">
        <v>523</v>
      </c>
      <c r="I6" s="275" t="s">
        <v>524</v>
      </c>
      <c r="J6" s="275">
        <v>0</v>
      </c>
      <c r="K6" s="275">
        <v>0</v>
      </c>
      <c r="L6" s="275">
        <v>1</v>
      </c>
      <c r="M6" s="275">
        <v>1</v>
      </c>
      <c r="N6" s="275">
        <v>6</v>
      </c>
      <c r="O6" s="275">
        <v>5</v>
      </c>
      <c r="P6" s="275">
        <v>0</v>
      </c>
      <c r="Q6" s="275">
        <v>0</v>
      </c>
      <c r="R6" s="275">
        <v>0</v>
      </c>
      <c r="S6" s="275">
        <v>0</v>
      </c>
      <c r="T6" s="275">
        <v>0</v>
      </c>
      <c r="U6" s="275">
        <v>0</v>
      </c>
      <c r="V6" s="275">
        <v>0</v>
      </c>
      <c r="W6" s="275">
        <v>0</v>
      </c>
      <c r="X6" s="275">
        <v>0</v>
      </c>
      <c r="Y6" s="275">
        <v>0</v>
      </c>
      <c r="Z6" s="275">
        <v>0</v>
      </c>
      <c r="AA6" s="275">
        <v>0</v>
      </c>
      <c r="AB6" s="275">
        <v>0</v>
      </c>
      <c r="AC6" s="275">
        <v>0</v>
      </c>
      <c r="AD6" s="275">
        <v>0</v>
      </c>
      <c r="AE6" s="275">
        <v>0</v>
      </c>
      <c r="AF6" s="275">
        <v>0</v>
      </c>
      <c r="AG6" s="275">
        <v>0</v>
      </c>
      <c r="AH6" s="275">
        <v>0</v>
      </c>
      <c r="AI6" s="275">
        <v>0</v>
      </c>
      <c r="AJ6" s="275">
        <v>0</v>
      </c>
      <c r="AK6" s="275">
        <v>0</v>
      </c>
      <c r="AL6" s="275">
        <v>0</v>
      </c>
      <c r="AM6" s="275">
        <v>0</v>
      </c>
      <c r="AN6" s="275">
        <v>0</v>
      </c>
      <c r="AO6" s="275">
        <v>1</v>
      </c>
      <c r="AP6" s="275">
        <v>0</v>
      </c>
      <c r="AQ6" s="275">
        <v>0</v>
      </c>
      <c r="AR6" s="275">
        <v>0</v>
      </c>
      <c r="AS6" s="275">
        <v>0</v>
      </c>
      <c r="AT6" s="275">
        <v>0</v>
      </c>
      <c r="AU6" s="275">
        <v>0</v>
      </c>
      <c r="AV6" s="275">
        <v>0</v>
      </c>
      <c r="AW6" s="275">
        <v>2</v>
      </c>
      <c r="AX6" s="275">
        <v>1</v>
      </c>
      <c r="AY6" s="275">
        <v>4</v>
      </c>
      <c r="AZ6" s="275">
        <v>0</v>
      </c>
      <c r="BA6" s="275">
        <v>2</v>
      </c>
      <c r="BB6" s="275">
        <v>0</v>
      </c>
      <c r="BC6" s="275">
        <v>0</v>
      </c>
      <c r="BD6" s="275">
        <v>1</v>
      </c>
      <c r="BE6" s="275">
        <v>1</v>
      </c>
      <c r="BF6" s="275">
        <v>2</v>
      </c>
      <c r="BG6" s="275">
        <v>1</v>
      </c>
      <c r="BH6" s="275">
        <v>0</v>
      </c>
      <c r="BI6" s="275">
        <v>0</v>
      </c>
      <c r="BJ6" s="275">
        <v>0</v>
      </c>
      <c r="BK6" s="275">
        <v>0</v>
      </c>
      <c r="BL6" s="275">
        <v>2</v>
      </c>
      <c r="BM6" s="275">
        <v>0</v>
      </c>
      <c r="BN6" s="275">
        <v>1</v>
      </c>
      <c r="BO6" s="275">
        <v>0</v>
      </c>
      <c r="BP6" s="275">
        <v>1</v>
      </c>
      <c r="BQ6" s="275">
        <v>0</v>
      </c>
      <c r="BR6" s="275">
        <v>4</v>
      </c>
      <c r="BS6" s="275">
        <v>4</v>
      </c>
      <c r="BT6" s="275">
        <v>10</v>
      </c>
      <c r="BU6" s="275">
        <v>9</v>
      </c>
      <c r="BV6" s="275">
        <v>1</v>
      </c>
      <c r="BW6" s="275">
        <v>2</v>
      </c>
      <c r="BX6" s="275">
        <v>1</v>
      </c>
      <c r="BY6" s="275">
        <v>5</v>
      </c>
      <c r="BZ6" s="275">
        <v>9</v>
      </c>
      <c r="CA6" s="275">
        <v>18</v>
      </c>
      <c r="CB6" s="275">
        <v>14</v>
      </c>
      <c r="CC6" s="275">
        <v>11</v>
      </c>
      <c r="CD6" s="275">
        <v>34</v>
      </c>
      <c r="CE6" s="275">
        <v>56</v>
      </c>
      <c r="CF6" s="275">
        <v>12</v>
      </c>
      <c r="CG6" s="275">
        <v>16</v>
      </c>
      <c r="CH6" s="275">
        <v>42</v>
      </c>
      <c r="CI6" s="275">
        <v>30</v>
      </c>
      <c r="CJ6" s="275">
        <v>16</v>
      </c>
      <c r="CK6" s="275">
        <v>12</v>
      </c>
      <c r="CL6" s="275">
        <v>15</v>
      </c>
      <c r="CM6" s="275">
        <v>20</v>
      </c>
      <c r="CN6" s="275">
        <v>15</v>
      </c>
      <c r="CO6" s="275">
        <v>10</v>
      </c>
      <c r="CP6" s="275">
        <v>64</v>
      </c>
      <c r="CQ6" s="275">
        <v>40</v>
      </c>
      <c r="CR6" s="275">
        <v>50</v>
      </c>
      <c r="CS6" s="275">
        <v>30</v>
      </c>
      <c r="CT6" s="275">
        <v>34</v>
      </c>
      <c r="CU6" s="275">
        <v>5</v>
      </c>
      <c r="CV6" s="275">
        <v>23</v>
      </c>
      <c r="CW6" s="275">
        <v>27</v>
      </c>
      <c r="CX6" s="275">
        <v>20</v>
      </c>
      <c r="CY6" s="275">
        <v>22</v>
      </c>
      <c r="CZ6" s="275">
        <v>0</v>
      </c>
      <c r="DA6" s="275">
        <v>0</v>
      </c>
      <c r="DB6" s="275">
        <v>0</v>
      </c>
      <c r="DC6" s="275">
        <v>1</v>
      </c>
      <c r="DD6" s="275">
        <v>3</v>
      </c>
      <c r="DE6" s="275">
        <v>1</v>
      </c>
      <c r="DF6" s="275">
        <v>1</v>
      </c>
      <c r="DG6" s="275">
        <v>3</v>
      </c>
      <c r="DH6" s="275">
        <v>3</v>
      </c>
      <c r="DI6" s="275">
        <v>4</v>
      </c>
    </row>
    <row r="7" spans="1:113" ht="15.75" customHeight="1">
      <c r="A7" s="275" t="s">
        <v>514</v>
      </c>
      <c r="B7" s="275" t="s">
        <v>527</v>
      </c>
      <c r="C7" s="275" t="s">
        <v>49</v>
      </c>
      <c r="D7" s="120" t="s">
        <v>516</v>
      </c>
      <c r="E7" s="140" t="s">
        <v>517</v>
      </c>
      <c r="F7" s="275" t="s">
        <v>528</v>
      </c>
      <c r="G7" s="272"/>
      <c r="H7" s="275" t="s">
        <v>529</v>
      </c>
      <c r="I7" s="275" t="s">
        <v>530</v>
      </c>
      <c r="J7" s="275">
        <v>0</v>
      </c>
      <c r="K7" s="275">
        <v>0</v>
      </c>
      <c r="L7" s="275">
        <v>1</v>
      </c>
      <c r="M7" s="275">
        <v>0</v>
      </c>
      <c r="N7" s="275">
        <v>1</v>
      </c>
      <c r="O7" s="275">
        <v>0</v>
      </c>
      <c r="P7" s="275">
        <v>0</v>
      </c>
      <c r="Q7" s="275">
        <v>0</v>
      </c>
      <c r="R7" s="275">
        <v>0</v>
      </c>
      <c r="S7" s="275">
        <v>0</v>
      </c>
      <c r="T7" s="275">
        <v>0</v>
      </c>
      <c r="U7" s="275">
        <v>0</v>
      </c>
      <c r="V7" s="275">
        <v>0</v>
      </c>
      <c r="W7" s="275">
        <v>0</v>
      </c>
      <c r="X7" s="275">
        <v>0</v>
      </c>
      <c r="Y7" s="275">
        <v>0</v>
      </c>
      <c r="Z7" s="275">
        <v>0</v>
      </c>
      <c r="AA7" s="275">
        <v>0</v>
      </c>
      <c r="AB7" s="275">
        <v>0</v>
      </c>
      <c r="AC7" s="275">
        <v>0</v>
      </c>
      <c r="AD7" s="275">
        <v>0</v>
      </c>
      <c r="AE7" s="275">
        <v>0</v>
      </c>
      <c r="AF7" s="275">
        <v>0</v>
      </c>
      <c r="AG7" s="275">
        <v>0</v>
      </c>
      <c r="AH7" s="275">
        <v>0</v>
      </c>
      <c r="AI7" s="275">
        <v>0</v>
      </c>
      <c r="AJ7" s="275">
        <v>0</v>
      </c>
      <c r="AK7" s="275">
        <v>0</v>
      </c>
      <c r="AL7" s="275">
        <v>0</v>
      </c>
      <c r="AM7" s="275">
        <v>0</v>
      </c>
      <c r="AN7" s="275">
        <v>0</v>
      </c>
      <c r="AO7" s="275">
        <v>0</v>
      </c>
      <c r="AP7" s="275">
        <v>0</v>
      </c>
      <c r="AQ7" s="275">
        <v>0</v>
      </c>
      <c r="AR7" s="275">
        <v>0</v>
      </c>
      <c r="AS7" s="275">
        <v>0</v>
      </c>
      <c r="AT7" s="275">
        <v>0</v>
      </c>
      <c r="AU7" s="275">
        <v>0</v>
      </c>
      <c r="AV7" s="275">
        <v>0</v>
      </c>
      <c r="AW7" s="275">
        <v>0</v>
      </c>
      <c r="AX7" s="275">
        <v>0</v>
      </c>
      <c r="AY7" s="275">
        <v>1</v>
      </c>
      <c r="AZ7" s="275">
        <v>0</v>
      </c>
      <c r="BA7" s="275">
        <v>0</v>
      </c>
      <c r="BB7" s="275">
        <v>0</v>
      </c>
      <c r="BC7" s="275">
        <v>0</v>
      </c>
      <c r="BD7" s="275">
        <v>0</v>
      </c>
      <c r="BE7" s="275">
        <v>0</v>
      </c>
      <c r="BF7" s="275">
        <v>0</v>
      </c>
      <c r="BG7" s="275">
        <v>0</v>
      </c>
      <c r="BH7" s="275">
        <v>4</v>
      </c>
      <c r="BI7" s="275">
        <v>1</v>
      </c>
      <c r="BJ7" s="275">
        <v>6</v>
      </c>
      <c r="BK7" s="275">
        <v>0</v>
      </c>
      <c r="BL7" s="275">
        <v>9</v>
      </c>
      <c r="BM7" s="275">
        <v>2</v>
      </c>
      <c r="BN7" s="275">
        <v>12</v>
      </c>
      <c r="BO7" s="275">
        <v>5</v>
      </c>
      <c r="BP7" s="275">
        <v>12</v>
      </c>
      <c r="BQ7" s="275">
        <v>6</v>
      </c>
      <c r="BR7" s="275">
        <v>6</v>
      </c>
      <c r="BS7" s="275">
        <v>4</v>
      </c>
      <c r="BT7" s="275">
        <v>20</v>
      </c>
      <c r="BU7" s="275">
        <v>12</v>
      </c>
      <c r="BV7" s="275">
        <v>30</v>
      </c>
      <c r="BW7" s="275">
        <v>5</v>
      </c>
      <c r="BX7" s="275">
        <v>14</v>
      </c>
      <c r="BY7" s="275">
        <v>3</v>
      </c>
      <c r="BZ7" s="275">
        <v>8</v>
      </c>
      <c r="CA7" s="275">
        <v>6</v>
      </c>
      <c r="CB7" s="275">
        <v>25</v>
      </c>
      <c r="CC7" s="275">
        <v>25</v>
      </c>
      <c r="CD7" s="275">
        <v>22</v>
      </c>
      <c r="CE7" s="275">
        <v>24</v>
      </c>
      <c r="CF7" s="275">
        <v>20</v>
      </c>
      <c r="CG7" s="275">
        <v>14</v>
      </c>
      <c r="CH7" s="275">
        <v>8</v>
      </c>
      <c r="CI7" s="275">
        <v>15</v>
      </c>
      <c r="CJ7" s="275">
        <v>30</v>
      </c>
      <c r="CK7" s="275">
        <v>26</v>
      </c>
      <c r="CL7" s="275">
        <v>5</v>
      </c>
      <c r="CM7" s="275">
        <v>10</v>
      </c>
      <c r="CN7" s="275">
        <v>3</v>
      </c>
      <c r="CO7" s="275">
        <v>3</v>
      </c>
      <c r="CP7" s="275">
        <v>1</v>
      </c>
      <c r="CQ7" s="275">
        <v>3</v>
      </c>
      <c r="CR7" s="275">
        <v>3</v>
      </c>
      <c r="CS7" s="275">
        <v>5</v>
      </c>
      <c r="CT7" s="275">
        <v>6</v>
      </c>
      <c r="CU7" s="275">
        <v>4</v>
      </c>
      <c r="CV7" s="275">
        <v>22</v>
      </c>
      <c r="CW7" s="275">
        <v>12</v>
      </c>
      <c r="CX7" s="275">
        <v>4</v>
      </c>
      <c r="CY7" s="275">
        <v>12</v>
      </c>
      <c r="CZ7" s="275">
        <v>0</v>
      </c>
      <c r="DA7" s="275">
        <v>0</v>
      </c>
      <c r="DB7" s="275">
        <v>0</v>
      </c>
      <c r="DC7" s="275">
        <v>1</v>
      </c>
      <c r="DD7" s="275">
        <v>0</v>
      </c>
      <c r="DE7" s="275">
        <v>0</v>
      </c>
      <c r="DF7" s="275">
        <v>2</v>
      </c>
      <c r="DG7" s="275">
        <v>3</v>
      </c>
      <c r="DH7" s="275">
        <v>4</v>
      </c>
      <c r="DI7" s="275">
        <v>4</v>
      </c>
    </row>
    <row r="8" spans="1:113" ht="15.75" customHeight="1">
      <c r="A8" s="275" t="s">
        <v>514</v>
      </c>
      <c r="B8" s="275" t="s">
        <v>531</v>
      </c>
      <c r="C8" s="275" t="s">
        <v>49</v>
      </c>
      <c r="D8" s="120" t="s">
        <v>516</v>
      </c>
      <c r="E8" s="140" t="s">
        <v>517</v>
      </c>
      <c r="F8" s="275" t="s">
        <v>532</v>
      </c>
      <c r="G8" s="272"/>
      <c r="H8" s="275" t="s">
        <v>533</v>
      </c>
      <c r="I8" s="275" t="s">
        <v>533</v>
      </c>
      <c r="J8" s="275">
        <v>0</v>
      </c>
      <c r="K8" s="275">
        <v>0</v>
      </c>
      <c r="L8" s="275">
        <v>0</v>
      </c>
      <c r="M8" s="275">
        <v>0</v>
      </c>
      <c r="N8" s="275">
        <v>0</v>
      </c>
      <c r="O8" s="275">
        <v>0</v>
      </c>
      <c r="P8" s="275">
        <v>0</v>
      </c>
      <c r="Q8" s="275">
        <v>0</v>
      </c>
      <c r="R8" s="275">
        <v>0</v>
      </c>
      <c r="S8" s="275">
        <v>0</v>
      </c>
      <c r="T8" s="275">
        <v>0</v>
      </c>
      <c r="U8" s="275">
        <v>0</v>
      </c>
      <c r="V8" s="275">
        <v>0</v>
      </c>
      <c r="W8" s="275">
        <v>0</v>
      </c>
      <c r="X8" s="275">
        <v>0</v>
      </c>
      <c r="Y8" s="275">
        <v>0</v>
      </c>
      <c r="Z8" s="275">
        <v>0</v>
      </c>
      <c r="AA8" s="275">
        <v>0</v>
      </c>
      <c r="AB8" s="275">
        <v>0</v>
      </c>
      <c r="AC8" s="275">
        <v>0</v>
      </c>
      <c r="AD8" s="275">
        <v>0</v>
      </c>
      <c r="AE8" s="275">
        <v>0</v>
      </c>
      <c r="AF8" s="275">
        <v>0</v>
      </c>
      <c r="AG8" s="275">
        <v>0</v>
      </c>
      <c r="AH8" s="275">
        <v>0</v>
      </c>
      <c r="AI8" s="275">
        <v>0</v>
      </c>
      <c r="AJ8" s="275">
        <v>0</v>
      </c>
      <c r="AK8" s="275">
        <v>0</v>
      </c>
      <c r="AL8" s="275">
        <v>0</v>
      </c>
      <c r="AM8" s="275">
        <v>0</v>
      </c>
      <c r="AN8" s="275">
        <v>0</v>
      </c>
      <c r="AO8" s="275">
        <v>0</v>
      </c>
      <c r="AP8" s="275">
        <v>0</v>
      </c>
      <c r="AQ8" s="275">
        <v>0</v>
      </c>
      <c r="AR8" s="275">
        <v>0</v>
      </c>
      <c r="AS8" s="275">
        <v>0</v>
      </c>
      <c r="AT8" s="275">
        <v>0</v>
      </c>
      <c r="AU8" s="275">
        <v>0</v>
      </c>
      <c r="AV8" s="275">
        <v>0</v>
      </c>
      <c r="AW8" s="275">
        <v>0</v>
      </c>
      <c r="AX8" s="275">
        <v>0</v>
      </c>
      <c r="AY8" s="275">
        <v>0</v>
      </c>
      <c r="AZ8" s="275">
        <v>0</v>
      </c>
      <c r="BA8" s="275">
        <v>0</v>
      </c>
      <c r="BB8" s="275">
        <v>0</v>
      </c>
      <c r="BC8" s="275">
        <v>0</v>
      </c>
      <c r="BD8" s="275">
        <v>0</v>
      </c>
      <c r="BE8" s="275">
        <v>0</v>
      </c>
      <c r="BF8" s="275">
        <v>0</v>
      </c>
      <c r="BG8" s="275">
        <v>0</v>
      </c>
      <c r="BH8" s="275">
        <v>0</v>
      </c>
      <c r="BI8" s="275">
        <v>0</v>
      </c>
      <c r="BJ8" s="275">
        <v>0</v>
      </c>
      <c r="BK8" s="275">
        <v>0</v>
      </c>
      <c r="BL8" s="275">
        <v>0</v>
      </c>
      <c r="BM8" s="275">
        <v>0</v>
      </c>
      <c r="BN8" s="275">
        <v>0</v>
      </c>
      <c r="BO8" s="275">
        <v>0</v>
      </c>
      <c r="BP8" s="275">
        <v>1</v>
      </c>
      <c r="BQ8" s="275">
        <v>0</v>
      </c>
      <c r="BR8" s="275">
        <v>1</v>
      </c>
      <c r="BS8" s="275">
        <v>0</v>
      </c>
      <c r="BT8" s="275">
        <v>0</v>
      </c>
      <c r="BU8" s="275">
        <v>0</v>
      </c>
      <c r="BV8" s="275">
        <v>1</v>
      </c>
      <c r="BW8" s="275">
        <v>1</v>
      </c>
      <c r="BX8" s="275">
        <v>0</v>
      </c>
      <c r="BY8" s="275">
        <v>0</v>
      </c>
      <c r="BZ8" s="275">
        <v>0</v>
      </c>
      <c r="CA8" s="275">
        <v>0</v>
      </c>
      <c r="CB8" s="275">
        <v>0</v>
      </c>
      <c r="CC8" s="275">
        <v>0</v>
      </c>
      <c r="CD8" s="275">
        <v>0</v>
      </c>
      <c r="CE8" s="275">
        <v>0</v>
      </c>
      <c r="CF8" s="275">
        <v>1</v>
      </c>
      <c r="CG8" s="275">
        <v>0</v>
      </c>
      <c r="CH8" s="275">
        <v>0</v>
      </c>
      <c r="CI8" s="275">
        <v>0</v>
      </c>
      <c r="CJ8" s="275">
        <v>0</v>
      </c>
      <c r="CK8" s="275">
        <v>1</v>
      </c>
      <c r="CL8" s="275">
        <v>0</v>
      </c>
      <c r="CM8" s="275">
        <v>0</v>
      </c>
      <c r="CN8" s="275">
        <v>0</v>
      </c>
      <c r="CO8" s="275">
        <v>0</v>
      </c>
      <c r="CP8" s="275">
        <v>0</v>
      </c>
      <c r="CQ8" s="275">
        <v>0</v>
      </c>
      <c r="CR8" s="275">
        <v>0</v>
      </c>
      <c r="CS8" s="275">
        <v>0</v>
      </c>
      <c r="CT8" s="275">
        <v>0</v>
      </c>
      <c r="CU8" s="275">
        <v>0</v>
      </c>
      <c r="CV8" s="275">
        <v>0</v>
      </c>
      <c r="CW8" s="275">
        <v>0</v>
      </c>
      <c r="CX8" s="275">
        <v>0</v>
      </c>
      <c r="CY8" s="275">
        <v>0</v>
      </c>
      <c r="CZ8" s="275">
        <v>0</v>
      </c>
      <c r="DA8" s="275">
        <v>0</v>
      </c>
      <c r="DB8" s="275">
        <v>0</v>
      </c>
      <c r="DC8" s="275">
        <v>0</v>
      </c>
      <c r="DD8" s="275" t="s">
        <v>448</v>
      </c>
      <c r="DE8" s="275" t="s">
        <v>448</v>
      </c>
      <c r="DF8" s="275" t="s">
        <v>448</v>
      </c>
      <c r="DG8" s="275" t="s">
        <v>448</v>
      </c>
      <c r="DH8" s="275" t="s">
        <v>448</v>
      </c>
      <c r="DI8" s="275" t="s">
        <v>448</v>
      </c>
    </row>
    <row r="9" spans="1:113" ht="15.75" customHeight="1">
      <c r="A9" s="275" t="s">
        <v>514</v>
      </c>
      <c r="B9" s="275" t="s">
        <v>535</v>
      </c>
      <c r="C9" s="275" t="s">
        <v>49</v>
      </c>
      <c r="D9" s="120" t="s">
        <v>516</v>
      </c>
      <c r="E9" s="140" t="s">
        <v>517</v>
      </c>
      <c r="F9" s="275" t="s">
        <v>536</v>
      </c>
      <c r="G9" s="272"/>
      <c r="H9" s="275" t="s">
        <v>537</v>
      </c>
      <c r="I9" s="275" t="s">
        <v>537</v>
      </c>
      <c r="J9" s="275">
        <v>0</v>
      </c>
      <c r="K9" s="275">
        <v>0</v>
      </c>
      <c r="L9" s="275">
        <v>0</v>
      </c>
      <c r="M9" s="275">
        <v>0</v>
      </c>
      <c r="N9" s="275">
        <v>114</v>
      </c>
      <c r="O9" s="275">
        <v>65</v>
      </c>
      <c r="P9" s="275">
        <v>0</v>
      </c>
      <c r="Q9" s="275">
        <v>0</v>
      </c>
      <c r="R9" s="275">
        <v>0</v>
      </c>
      <c r="S9" s="275">
        <v>0</v>
      </c>
      <c r="T9" s="275">
        <v>0</v>
      </c>
      <c r="U9" s="275">
        <v>0</v>
      </c>
      <c r="V9" s="275">
        <v>0</v>
      </c>
      <c r="W9" s="275">
        <v>0</v>
      </c>
      <c r="X9" s="275">
        <v>0</v>
      </c>
      <c r="Y9" s="275">
        <v>0</v>
      </c>
      <c r="Z9" s="275">
        <v>0</v>
      </c>
      <c r="AA9" s="275">
        <v>0</v>
      </c>
      <c r="AB9" s="275">
        <v>0</v>
      </c>
      <c r="AC9" s="275">
        <v>0</v>
      </c>
      <c r="AD9" s="275">
        <v>0</v>
      </c>
      <c r="AE9" s="275">
        <v>0</v>
      </c>
      <c r="AF9" s="275">
        <v>0</v>
      </c>
      <c r="AG9" s="275">
        <v>0</v>
      </c>
      <c r="AH9" s="275">
        <v>0</v>
      </c>
      <c r="AI9" s="275">
        <v>0</v>
      </c>
      <c r="AJ9" s="275">
        <v>0</v>
      </c>
      <c r="AK9" s="275">
        <v>0</v>
      </c>
      <c r="AL9" s="275">
        <v>0</v>
      </c>
      <c r="AM9" s="275">
        <v>0</v>
      </c>
      <c r="AN9" s="275">
        <v>0</v>
      </c>
      <c r="AO9" s="275">
        <v>0</v>
      </c>
      <c r="AP9" s="275">
        <v>0</v>
      </c>
      <c r="AQ9" s="275">
        <v>0</v>
      </c>
      <c r="AR9" s="275">
        <v>0</v>
      </c>
      <c r="AS9" s="275">
        <v>0</v>
      </c>
      <c r="AT9" s="275">
        <v>0</v>
      </c>
      <c r="AU9" s="275">
        <v>0</v>
      </c>
      <c r="AV9" s="275">
        <v>0</v>
      </c>
      <c r="AW9" s="275">
        <v>0</v>
      </c>
      <c r="AX9" s="275">
        <v>0</v>
      </c>
      <c r="AY9" s="275">
        <v>0</v>
      </c>
      <c r="AZ9" s="275">
        <v>0</v>
      </c>
      <c r="BA9" s="275">
        <v>0</v>
      </c>
      <c r="BB9" s="275">
        <v>0</v>
      </c>
      <c r="BC9" s="275">
        <v>0</v>
      </c>
      <c r="BD9" s="275">
        <v>0</v>
      </c>
      <c r="BE9" s="275">
        <v>0</v>
      </c>
      <c r="BF9" s="275">
        <v>0</v>
      </c>
      <c r="BG9" s="275">
        <v>0</v>
      </c>
      <c r="BH9" s="275">
        <v>1</v>
      </c>
      <c r="BI9" s="275">
        <v>0</v>
      </c>
      <c r="BJ9" s="275">
        <v>0</v>
      </c>
      <c r="BK9" s="275">
        <v>1</v>
      </c>
      <c r="BL9" s="275">
        <v>2</v>
      </c>
      <c r="BM9" s="275">
        <v>0</v>
      </c>
      <c r="BN9" s="275">
        <v>0</v>
      </c>
      <c r="BO9" s="275">
        <v>1</v>
      </c>
      <c r="BP9" s="275">
        <v>0</v>
      </c>
      <c r="BQ9" s="275">
        <v>0</v>
      </c>
      <c r="BR9" s="275">
        <v>0</v>
      </c>
      <c r="BS9" s="275">
        <v>0</v>
      </c>
      <c r="BT9" s="275">
        <v>0</v>
      </c>
      <c r="BU9" s="275">
        <v>0</v>
      </c>
      <c r="BV9" s="275">
        <v>0</v>
      </c>
      <c r="BW9" s="275">
        <v>1</v>
      </c>
      <c r="BX9" s="275">
        <v>2</v>
      </c>
      <c r="BY9" s="275">
        <v>3</v>
      </c>
      <c r="BZ9" s="275">
        <v>7</v>
      </c>
      <c r="CA9" s="275">
        <v>11</v>
      </c>
      <c r="CB9" s="275">
        <v>11</v>
      </c>
      <c r="CC9" s="275">
        <v>4</v>
      </c>
      <c r="CD9" s="275">
        <v>20</v>
      </c>
      <c r="CE9" s="275">
        <v>18</v>
      </c>
      <c r="CF9" s="275">
        <v>24</v>
      </c>
      <c r="CG9" s="275">
        <v>26</v>
      </c>
      <c r="CH9" s="275">
        <v>8</v>
      </c>
      <c r="CI9" s="275">
        <v>16</v>
      </c>
      <c r="CJ9" s="275">
        <v>3</v>
      </c>
      <c r="CK9" s="275">
        <v>6</v>
      </c>
      <c r="CL9" s="275">
        <v>0</v>
      </c>
      <c r="CM9" s="275">
        <v>1</v>
      </c>
      <c r="CN9" s="275">
        <v>0</v>
      </c>
      <c r="CO9" s="275">
        <v>0</v>
      </c>
      <c r="CP9" s="275">
        <v>2</v>
      </c>
      <c r="CQ9" s="275">
        <v>1</v>
      </c>
      <c r="CR9" s="275">
        <v>1</v>
      </c>
      <c r="CS9" s="275">
        <v>5</v>
      </c>
      <c r="CT9" s="275">
        <v>0</v>
      </c>
      <c r="CU9" s="275">
        <v>1</v>
      </c>
      <c r="CV9" s="275">
        <v>8</v>
      </c>
      <c r="CW9" s="275">
        <v>3</v>
      </c>
      <c r="CX9" s="275">
        <v>0</v>
      </c>
      <c r="CY9" s="275">
        <v>2</v>
      </c>
      <c r="CZ9" s="275">
        <v>0</v>
      </c>
      <c r="DA9" s="275">
        <v>0</v>
      </c>
      <c r="DB9" s="275">
        <v>0</v>
      </c>
      <c r="DC9" s="275">
        <v>0</v>
      </c>
      <c r="DD9" s="275">
        <v>0</v>
      </c>
      <c r="DE9" s="275">
        <v>0</v>
      </c>
      <c r="DF9" s="275">
        <v>0</v>
      </c>
      <c r="DG9" s="275">
        <v>0</v>
      </c>
      <c r="DH9" s="275">
        <v>0</v>
      </c>
      <c r="DI9" s="275">
        <v>0</v>
      </c>
    </row>
    <row r="10" spans="1:113" ht="15.75" customHeight="1">
      <c r="A10" s="275" t="s">
        <v>514</v>
      </c>
      <c r="B10" s="275" t="s">
        <v>538</v>
      </c>
      <c r="C10" s="275" t="s">
        <v>49</v>
      </c>
      <c r="D10" s="120" t="s">
        <v>516</v>
      </c>
      <c r="E10" s="140" t="s">
        <v>517</v>
      </c>
      <c r="F10" s="275" t="s">
        <v>539</v>
      </c>
      <c r="G10" s="275"/>
      <c r="H10" s="275" t="s">
        <v>91</v>
      </c>
      <c r="I10" s="275" t="s">
        <v>540</v>
      </c>
      <c r="J10" s="275">
        <v>0</v>
      </c>
      <c r="K10" s="275">
        <v>0</v>
      </c>
      <c r="L10" s="275">
        <v>52</v>
      </c>
      <c r="M10" s="275">
        <v>1</v>
      </c>
      <c r="N10" s="275">
        <v>0</v>
      </c>
      <c r="O10" s="275">
        <v>0</v>
      </c>
      <c r="P10" s="275">
        <v>0</v>
      </c>
      <c r="Q10" s="275">
        <v>0</v>
      </c>
      <c r="R10" s="275">
        <v>0</v>
      </c>
      <c r="S10" s="275">
        <v>0</v>
      </c>
      <c r="T10" s="275">
        <v>0</v>
      </c>
      <c r="U10" s="275">
        <v>0</v>
      </c>
      <c r="V10" s="275">
        <v>0</v>
      </c>
      <c r="W10" s="275">
        <v>0</v>
      </c>
      <c r="X10" s="275">
        <v>0</v>
      </c>
      <c r="Y10" s="275">
        <v>0</v>
      </c>
      <c r="Z10" s="275">
        <v>0</v>
      </c>
      <c r="AA10" s="275">
        <v>0</v>
      </c>
      <c r="AB10" s="275">
        <v>0</v>
      </c>
      <c r="AC10" s="275">
        <v>0</v>
      </c>
      <c r="AD10" s="275">
        <v>0</v>
      </c>
      <c r="AE10" s="275">
        <v>0</v>
      </c>
      <c r="AF10" s="275">
        <v>0</v>
      </c>
      <c r="AG10" s="275">
        <v>0</v>
      </c>
      <c r="AH10" s="275">
        <v>0</v>
      </c>
      <c r="AI10" s="275">
        <v>0</v>
      </c>
      <c r="AJ10" s="275">
        <v>0</v>
      </c>
      <c r="AK10" s="275">
        <v>0</v>
      </c>
      <c r="AL10" s="275">
        <v>0</v>
      </c>
      <c r="AM10" s="275">
        <v>0</v>
      </c>
      <c r="AN10" s="275">
        <v>0</v>
      </c>
      <c r="AO10" s="275">
        <v>0</v>
      </c>
      <c r="AP10" s="275">
        <v>0</v>
      </c>
      <c r="AQ10" s="275">
        <v>0</v>
      </c>
      <c r="AR10" s="275">
        <v>0</v>
      </c>
      <c r="AS10" s="275">
        <v>0</v>
      </c>
      <c r="AT10" s="275">
        <v>0</v>
      </c>
      <c r="AU10" s="275">
        <v>0</v>
      </c>
      <c r="AV10" s="275">
        <v>0</v>
      </c>
      <c r="AW10" s="275">
        <v>0</v>
      </c>
      <c r="AX10" s="275">
        <v>0</v>
      </c>
      <c r="AY10" s="275">
        <v>0</v>
      </c>
      <c r="AZ10" s="275">
        <v>0</v>
      </c>
      <c r="BA10" s="275">
        <v>0</v>
      </c>
      <c r="BB10" s="275">
        <v>0</v>
      </c>
      <c r="BC10" s="275">
        <v>0</v>
      </c>
      <c r="BD10" s="275">
        <v>0</v>
      </c>
      <c r="BE10" s="275">
        <v>0</v>
      </c>
      <c r="BF10" s="275">
        <v>0</v>
      </c>
      <c r="BG10" s="275">
        <v>1</v>
      </c>
      <c r="BH10" s="275">
        <v>0</v>
      </c>
      <c r="BI10" s="275">
        <v>0</v>
      </c>
      <c r="BJ10" s="275">
        <v>0</v>
      </c>
      <c r="BK10" s="275">
        <v>0</v>
      </c>
      <c r="BL10" s="275">
        <v>0</v>
      </c>
      <c r="BM10" s="275">
        <v>0</v>
      </c>
      <c r="BN10" s="275">
        <v>24</v>
      </c>
      <c r="BO10" s="275">
        <v>12</v>
      </c>
      <c r="BP10" s="275">
        <v>35</v>
      </c>
      <c r="BQ10" s="275">
        <v>10</v>
      </c>
      <c r="BR10" s="275">
        <v>34</v>
      </c>
      <c r="BS10" s="275">
        <v>12</v>
      </c>
      <c r="BT10" s="275">
        <v>50</v>
      </c>
      <c r="BU10" s="275">
        <v>18</v>
      </c>
      <c r="BV10" s="275">
        <v>25</v>
      </c>
      <c r="BW10" s="275">
        <v>19</v>
      </c>
      <c r="BX10" s="275">
        <v>8</v>
      </c>
      <c r="BY10" s="275">
        <v>13</v>
      </c>
      <c r="BZ10" s="275">
        <v>64</v>
      </c>
      <c r="CA10" s="275">
        <v>44</v>
      </c>
      <c r="CB10" s="275">
        <v>72</v>
      </c>
      <c r="CC10" s="275">
        <v>65</v>
      </c>
      <c r="CD10" s="275">
        <v>180</v>
      </c>
      <c r="CE10" s="275">
        <v>130</v>
      </c>
      <c r="CF10" s="275">
        <v>100</v>
      </c>
      <c r="CG10" s="275">
        <v>76</v>
      </c>
      <c r="CH10" s="275">
        <v>110</v>
      </c>
      <c r="CI10" s="275">
        <v>100</v>
      </c>
      <c r="CJ10" s="275">
        <v>80</v>
      </c>
      <c r="CK10" s="275">
        <v>70</v>
      </c>
      <c r="CL10" s="275">
        <v>28</v>
      </c>
      <c r="CM10" s="275">
        <v>8</v>
      </c>
      <c r="CN10" s="275">
        <v>22</v>
      </c>
      <c r="CO10" s="275">
        <v>14</v>
      </c>
      <c r="CP10" s="275">
        <v>22</v>
      </c>
      <c r="CQ10" s="275">
        <v>25</v>
      </c>
      <c r="CR10" s="275">
        <v>100</v>
      </c>
      <c r="CS10" s="275">
        <v>68</v>
      </c>
      <c r="CT10" s="275">
        <v>133</v>
      </c>
      <c r="CU10" s="275">
        <v>100</v>
      </c>
      <c r="CV10" s="275">
        <v>371</v>
      </c>
      <c r="CW10" s="275">
        <v>340</v>
      </c>
      <c r="CX10" s="275">
        <v>1208</v>
      </c>
      <c r="CY10" s="275">
        <v>1012</v>
      </c>
      <c r="CZ10" s="275">
        <v>0</v>
      </c>
      <c r="DA10" s="275">
        <v>0</v>
      </c>
      <c r="DB10" s="275">
        <v>268</v>
      </c>
      <c r="DC10" s="275">
        <v>285</v>
      </c>
      <c r="DD10" s="275">
        <v>97</v>
      </c>
      <c r="DE10" s="275">
        <v>35</v>
      </c>
      <c r="DF10" s="275">
        <v>117</v>
      </c>
      <c r="DG10" s="275">
        <v>56</v>
      </c>
      <c r="DH10" s="275">
        <v>67</v>
      </c>
      <c r="DI10" s="275">
        <v>48</v>
      </c>
    </row>
    <row r="11" spans="1:113" ht="15.75" customHeight="1">
      <c r="A11" s="275" t="s">
        <v>514</v>
      </c>
      <c r="B11" s="275" t="s">
        <v>541</v>
      </c>
      <c r="C11" s="275" t="s">
        <v>49</v>
      </c>
      <c r="D11" s="120" t="s">
        <v>516</v>
      </c>
      <c r="E11" s="140" t="s">
        <v>517</v>
      </c>
      <c r="F11" s="275" t="s">
        <v>542</v>
      </c>
      <c r="G11" s="272"/>
      <c r="H11" s="275" t="s">
        <v>537</v>
      </c>
      <c r="I11" s="275" t="s">
        <v>537</v>
      </c>
      <c r="J11" s="275">
        <v>0</v>
      </c>
      <c r="K11" s="275">
        <v>0</v>
      </c>
      <c r="L11" s="275">
        <v>0</v>
      </c>
      <c r="M11" s="275">
        <v>0</v>
      </c>
      <c r="N11" s="275">
        <v>0</v>
      </c>
      <c r="O11" s="275">
        <v>0</v>
      </c>
      <c r="P11" s="275">
        <v>0</v>
      </c>
      <c r="Q11" s="275">
        <v>0</v>
      </c>
      <c r="R11" s="275">
        <v>0</v>
      </c>
      <c r="S11" s="275">
        <v>0</v>
      </c>
      <c r="T11" s="275">
        <v>0</v>
      </c>
      <c r="U11" s="275">
        <v>0</v>
      </c>
      <c r="V11" s="275">
        <v>0</v>
      </c>
      <c r="W11" s="275">
        <v>0</v>
      </c>
      <c r="X11" s="275">
        <v>0</v>
      </c>
      <c r="Y11" s="275">
        <v>0</v>
      </c>
      <c r="Z11" s="275">
        <v>0</v>
      </c>
      <c r="AA11" s="275">
        <v>0</v>
      </c>
      <c r="AB11" s="275">
        <v>0</v>
      </c>
      <c r="AC11" s="275">
        <v>0</v>
      </c>
      <c r="AD11" s="275">
        <v>0</v>
      </c>
      <c r="AE11" s="275">
        <v>0</v>
      </c>
      <c r="AF11" s="275">
        <v>0</v>
      </c>
      <c r="AG11" s="275">
        <v>0</v>
      </c>
      <c r="AH11" s="275">
        <v>0</v>
      </c>
      <c r="AI11" s="275">
        <v>0</v>
      </c>
      <c r="AJ11" s="275">
        <v>0</v>
      </c>
      <c r="AK11" s="275">
        <v>0</v>
      </c>
      <c r="AL11" s="275">
        <v>0</v>
      </c>
      <c r="AM11" s="275">
        <v>0</v>
      </c>
      <c r="AN11" s="275">
        <v>0</v>
      </c>
      <c r="AO11" s="275">
        <v>0</v>
      </c>
      <c r="AP11" s="275">
        <v>0</v>
      </c>
      <c r="AQ11" s="275">
        <v>0</v>
      </c>
      <c r="AR11" s="275">
        <v>0</v>
      </c>
      <c r="AS11" s="275">
        <v>0</v>
      </c>
      <c r="AT11" s="275">
        <v>0</v>
      </c>
      <c r="AU11" s="275">
        <v>0</v>
      </c>
      <c r="AV11" s="275">
        <v>0</v>
      </c>
      <c r="AW11" s="275">
        <v>1</v>
      </c>
      <c r="AX11" s="275">
        <v>0</v>
      </c>
      <c r="AY11" s="275">
        <v>0</v>
      </c>
      <c r="AZ11" s="275">
        <v>0</v>
      </c>
      <c r="BA11" s="275">
        <v>0</v>
      </c>
      <c r="BB11" s="275">
        <v>0</v>
      </c>
      <c r="BC11" s="275">
        <v>0</v>
      </c>
      <c r="BD11" s="275">
        <v>0</v>
      </c>
      <c r="BE11" s="275">
        <v>0</v>
      </c>
      <c r="BF11" s="275">
        <v>0</v>
      </c>
      <c r="BG11" s="275">
        <v>0</v>
      </c>
      <c r="BH11" s="275">
        <v>0</v>
      </c>
      <c r="BI11" s="275">
        <v>0</v>
      </c>
      <c r="BJ11" s="275">
        <v>0</v>
      </c>
      <c r="BK11" s="275">
        <v>1</v>
      </c>
      <c r="BL11" s="275">
        <v>0</v>
      </c>
      <c r="BM11" s="275">
        <v>0</v>
      </c>
      <c r="BN11" s="275">
        <v>0</v>
      </c>
      <c r="BO11" s="275">
        <v>0</v>
      </c>
      <c r="BP11" s="275">
        <v>0</v>
      </c>
      <c r="BQ11" s="275">
        <v>0</v>
      </c>
      <c r="BR11" s="275">
        <v>6</v>
      </c>
      <c r="BS11" s="275">
        <v>6</v>
      </c>
      <c r="BT11" s="275">
        <v>4</v>
      </c>
      <c r="BU11" s="275">
        <v>2</v>
      </c>
      <c r="BV11" s="275">
        <v>3</v>
      </c>
      <c r="BW11" s="275">
        <v>6</v>
      </c>
      <c r="BX11" s="275">
        <v>2</v>
      </c>
      <c r="BY11" s="275">
        <v>1</v>
      </c>
      <c r="BZ11" s="275">
        <v>4</v>
      </c>
      <c r="CA11" s="275">
        <v>5</v>
      </c>
      <c r="CB11" s="275">
        <v>14</v>
      </c>
      <c r="CC11" s="275">
        <v>9</v>
      </c>
      <c r="CD11" s="275">
        <v>65</v>
      </c>
      <c r="CE11" s="275">
        <v>30</v>
      </c>
      <c r="CF11" s="275">
        <v>24</v>
      </c>
      <c r="CG11" s="275">
        <v>28</v>
      </c>
      <c r="CH11" s="275">
        <v>64</v>
      </c>
      <c r="CI11" s="275">
        <v>30</v>
      </c>
      <c r="CJ11" s="275">
        <v>26</v>
      </c>
      <c r="CK11" s="275">
        <v>13</v>
      </c>
      <c r="CL11" s="275">
        <v>50</v>
      </c>
      <c r="CM11" s="275">
        <v>40</v>
      </c>
      <c r="CN11" s="275">
        <v>10</v>
      </c>
      <c r="CO11" s="275">
        <v>3</v>
      </c>
      <c r="CP11" s="275">
        <v>30</v>
      </c>
      <c r="CQ11" s="275">
        <v>6</v>
      </c>
      <c r="CR11" s="275">
        <v>50</v>
      </c>
      <c r="CS11" s="275">
        <v>42</v>
      </c>
      <c r="CT11" s="275">
        <v>70</v>
      </c>
      <c r="CU11" s="275">
        <v>30</v>
      </c>
      <c r="CV11" s="275">
        <v>46</v>
      </c>
      <c r="CW11" s="275">
        <v>20</v>
      </c>
      <c r="CX11" s="275">
        <v>20</v>
      </c>
      <c r="CY11" s="275">
        <v>28</v>
      </c>
      <c r="CZ11" s="275">
        <v>1</v>
      </c>
      <c r="DA11" s="275">
        <v>0</v>
      </c>
      <c r="DB11" s="275">
        <v>2</v>
      </c>
      <c r="DC11" s="275">
        <v>0</v>
      </c>
      <c r="DD11" s="275">
        <v>4</v>
      </c>
      <c r="DE11" s="275">
        <v>10</v>
      </c>
      <c r="DF11" s="275">
        <v>4</v>
      </c>
      <c r="DG11" s="275">
        <v>3</v>
      </c>
      <c r="DH11" s="275">
        <v>3</v>
      </c>
      <c r="DI11" s="275">
        <v>1</v>
      </c>
    </row>
    <row r="12" spans="1:113" ht="15.75" customHeight="1">
      <c r="A12" s="275" t="s">
        <v>514</v>
      </c>
      <c r="B12" s="275" t="s">
        <v>543</v>
      </c>
      <c r="C12" s="275" t="s">
        <v>49</v>
      </c>
      <c r="D12" s="120" t="s">
        <v>516</v>
      </c>
      <c r="E12" s="140" t="s">
        <v>517</v>
      </c>
      <c r="F12" s="275" t="s">
        <v>544</v>
      </c>
      <c r="G12" s="272"/>
      <c r="H12" s="275" t="s">
        <v>510</v>
      </c>
      <c r="I12" s="275" t="s">
        <v>545</v>
      </c>
      <c r="J12" s="275">
        <v>0</v>
      </c>
      <c r="K12" s="275">
        <v>0</v>
      </c>
      <c r="L12" s="275">
        <v>0</v>
      </c>
      <c r="M12" s="275">
        <v>0</v>
      </c>
      <c r="N12" s="275">
        <v>0</v>
      </c>
      <c r="O12" s="275">
        <v>0</v>
      </c>
      <c r="P12" s="275">
        <v>0</v>
      </c>
      <c r="Q12" s="275">
        <v>0</v>
      </c>
      <c r="R12" s="275">
        <v>0</v>
      </c>
      <c r="S12" s="275">
        <v>0</v>
      </c>
      <c r="T12" s="275">
        <v>0</v>
      </c>
      <c r="U12" s="275">
        <v>0</v>
      </c>
      <c r="V12" s="275">
        <v>0</v>
      </c>
      <c r="W12" s="275">
        <v>0</v>
      </c>
      <c r="X12" s="275">
        <v>0</v>
      </c>
      <c r="Y12" s="275">
        <v>0</v>
      </c>
      <c r="Z12" s="275">
        <v>0</v>
      </c>
      <c r="AA12" s="275">
        <v>0</v>
      </c>
      <c r="AB12" s="275">
        <v>0</v>
      </c>
      <c r="AC12" s="275">
        <v>0</v>
      </c>
      <c r="AD12" s="275">
        <v>0</v>
      </c>
      <c r="AE12" s="275">
        <v>0</v>
      </c>
      <c r="AF12" s="275">
        <v>0</v>
      </c>
      <c r="AG12" s="275">
        <v>0</v>
      </c>
      <c r="AH12" s="275">
        <v>0</v>
      </c>
      <c r="AI12" s="275">
        <v>0</v>
      </c>
      <c r="AJ12" s="275">
        <v>0</v>
      </c>
      <c r="AK12" s="275">
        <v>0</v>
      </c>
      <c r="AL12" s="275">
        <v>0</v>
      </c>
      <c r="AM12" s="275">
        <v>0</v>
      </c>
      <c r="AN12" s="275">
        <v>0</v>
      </c>
      <c r="AO12" s="275">
        <v>0</v>
      </c>
      <c r="AP12" s="275">
        <v>0</v>
      </c>
      <c r="AQ12" s="275">
        <v>0</v>
      </c>
      <c r="AR12" s="275">
        <v>0</v>
      </c>
      <c r="AS12" s="275">
        <v>0</v>
      </c>
      <c r="AT12" s="275">
        <v>0</v>
      </c>
      <c r="AU12" s="275">
        <v>0</v>
      </c>
      <c r="AV12" s="275">
        <v>0</v>
      </c>
      <c r="AW12" s="275">
        <v>0</v>
      </c>
      <c r="AX12" s="275">
        <v>0</v>
      </c>
      <c r="AY12" s="275">
        <v>0</v>
      </c>
      <c r="AZ12" s="275">
        <v>0</v>
      </c>
      <c r="BA12" s="275">
        <v>0</v>
      </c>
      <c r="BB12" s="275">
        <v>0</v>
      </c>
      <c r="BC12" s="275">
        <v>0</v>
      </c>
      <c r="BD12" s="275">
        <v>0</v>
      </c>
      <c r="BE12" s="275">
        <v>0</v>
      </c>
      <c r="BF12" s="275">
        <v>1</v>
      </c>
      <c r="BG12" s="275">
        <v>1</v>
      </c>
      <c r="BH12" s="275">
        <v>2</v>
      </c>
      <c r="BI12" s="275">
        <v>0</v>
      </c>
      <c r="BJ12" s="275">
        <v>1</v>
      </c>
      <c r="BK12" s="275">
        <v>0</v>
      </c>
      <c r="BL12" s="275">
        <v>2</v>
      </c>
      <c r="BM12" s="275">
        <v>1</v>
      </c>
      <c r="BN12" s="275">
        <v>0</v>
      </c>
      <c r="BO12" s="275">
        <v>0</v>
      </c>
      <c r="BP12" s="275">
        <v>0</v>
      </c>
      <c r="BQ12" s="275">
        <v>0</v>
      </c>
      <c r="BR12" s="275">
        <v>0</v>
      </c>
      <c r="BS12" s="275">
        <v>1</v>
      </c>
      <c r="BT12" s="275">
        <v>2</v>
      </c>
      <c r="BU12" s="275">
        <v>1</v>
      </c>
      <c r="BV12" s="275">
        <v>0</v>
      </c>
      <c r="BW12" s="275">
        <v>2</v>
      </c>
      <c r="BX12" s="275">
        <v>0</v>
      </c>
      <c r="BY12" s="275">
        <v>6</v>
      </c>
      <c r="BZ12" s="275">
        <v>10</v>
      </c>
      <c r="CA12" s="275">
        <v>10</v>
      </c>
      <c r="CB12" s="275">
        <v>19</v>
      </c>
      <c r="CC12" s="275">
        <v>12</v>
      </c>
      <c r="CD12" s="275">
        <v>19</v>
      </c>
      <c r="CE12" s="275">
        <v>12</v>
      </c>
      <c r="CF12" s="275">
        <v>10</v>
      </c>
      <c r="CG12" s="275">
        <v>6</v>
      </c>
      <c r="CH12" s="275">
        <v>1</v>
      </c>
      <c r="CI12" s="275">
        <v>7</v>
      </c>
      <c r="CJ12" s="275">
        <v>4</v>
      </c>
      <c r="CK12" s="275">
        <v>4</v>
      </c>
      <c r="CL12" s="275">
        <v>2</v>
      </c>
      <c r="CM12" s="275">
        <v>2</v>
      </c>
      <c r="CN12" s="275">
        <v>0</v>
      </c>
      <c r="CO12" s="275">
        <v>0</v>
      </c>
      <c r="CP12" s="275">
        <v>4</v>
      </c>
      <c r="CQ12" s="275">
        <v>1</v>
      </c>
      <c r="CR12" s="275">
        <v>1</v>
      </c>
      <c r="CS12" s="275">
        <v>1</v>
      </c>
      <c r="CT12" s="275">
        <v>2</v>
      </c>
      <c r="CU12" s="275">
        <v>1</v>
      </c>
      <c r="CV12" s="275">
        <v>0</v>
      </c>
      <c r="CW12" s="275">
        <v>0</v>
      </c>
      <c r="CX12" s="275">
        <v>2</v>
      </c>
      <c r="CY12" s="275">
        <v>1</v>
      </c>
      <c r="CZ12" s="275">
        <v>0</v>
      </c>
      <c r="DA12" s="275">
        <v>0</v>
      </c>
      <c r="DB12" s="275">
        <v>0</v>
      </c>
      <c r="DC12" s="275">
        <v>0</v>
      </c>
      <c r="DD12" s="275">
        <v>0</v>
      </c>
      <c r="DE12" s="275">
        <v>0</v>
      </c>
      <c r="DF12" s="275">
        <v>2</v>
      </c>
      <c r="DG12" s="275">
        <v>1</v>
      </c>
      <c r="DH12" s="275">
        <v>0</v>
      </c>
      <c r="DI12" s="275">
        <v>0</v>
      </c>
    </row>
    <row r="13" spans="1:113" ht="15.75" customHeight="1">
      <c r="A13" s="275" t="s">
        <v>514</v>
      </c>
      <c r="B13" s="275" t="s">
        <v>546</v>
      </c>
      <c r="C13" s="275" t="s">
        <v>49</v>
      </c>
      <c r="D13" s="120" t="s">
        <v>516</v>
      </c>
      <c r="E13" s="140" t="s">
        <v>517</v>
      </c>
      <c r="F13" s="275" t="s">
        <v>547</v>
      </c>
      <c r="G13" s="272"/>
      <c r="H13" s="275" t="s">
        <v>548</v>
      </c>
      <c r="I13" s="275" t="s">
        <v>549</v>
      </c>
      <c r="J13" s="275">
        <v>0</v>
      </c>
      <c r="K13" s="275">
        <v>0</v>
      </c>
      <c r="L13" s="275">
        <v>0</v>
      </c>
      <c r="M13" s="275">
        <v>0</v>
      </c>
      <c r="N13" s="275">
        <v>0</v>
      </c>
      <c r="O13" s="275">
        <v>0</v>
      </c>
      <c r="P13" s="275">
        <v>0</v>
      </c>
      <c r="Q13" s="275">
        <v>0</v>
      </c>
      <c r="R13" s="275">
        <v>0</v>
      </c>
      <c r="S13" s="275">
        <v>0</v>
      </c>
      <c r="T13" s="275">
        <v>0</v>
      </c>
      <c r="U13" s="275">
        <v>0</v>
      </c>
      <c r="V13" s="275">
        <v>0</v>
      </c>
      <c r="W13" s="275">
        <v>0</v>
      </c>
      <c r="X13" s="275">
        <v>0</v>
      </c>
      <c r="Y13" s="275">
        <v>0</v>
      </c>
      <c r="Z13" s="275">
        <v>0</v>
      </c>
      <c r="AA13" s="275">
        <v>0</v>
      </c>
      <c r="AB13" s="275">
        <v>0</v>
      </c>
      <c r="AC13" s="275">
        <v>0</v>
      </c>
      <c r="AD13" s="275">
        <v>0</v>
      </c>
      <c r="AE13" s="275">
        <v>0</v>
      </c>
      <c r="AF13" s="275">
        <v>0</v>
      </c>
      <c r="AG13" s="275">
        <v>0</v>
      </c>
      <c r="AH13" s="275">
        <v>0</v>
      </c>
      <c r="AI13" s="275">
        <v>0</v>
      </c>
      <c r="AJ13" s="275">
        <v>0</v>
      </c>
      <c r="AK13" s="275">
        <v>0</v>
      </c>
      <c r="AL13" s="275">
        <v>0</v>
      </c>
      <c r="AM13" s="275">
        <v>0</v>
      </c>
      <c r="AN13" s="275">
        <v>0</v>
      </c>
      <c r="AO13" s="275">
        <v>0</v>
      </c>
      <c r="AP13" s="275">
        <v>0</v>
      </c>
      <c r="AQ13" s="275">
        <v>0</v>
      </c>
      <c r="AR13" s="275">
        <v>0</v>
      </c>
      <c r="AS13" s="275">
        <v>0</v>
      </c>
      <c r="AT13" s="275">
        <v>0</v>
      </c>
      <c r="AU13" s="275">
        <v>0</v>
      </c>
      <c r="AV13" s="275">
        <v>0</v>
      </c>
      <c r="AW13" s="275">
        <v>0</v>
      </c>
      <c r="AX13" s="275">
        <v>0</v>
      </c>
      <c r="AY13" s="275">
        <v>0</v>
      </c>
      <c r="AZ13" s="275">
        <v>0</v>
      </c>
      <c r="BA13" s="275">
        <v>0</v>
      </c>
      <c r="BB13" s="275">
        <v>0</v>
      </c>
      <c r="BC13" s="275">
        <v>0</v>
      </c>
      <c r="BD13" s="275">
        <v>0</v>
      </c>
      <c r="BE13" s="275">
        <v>0</v>
      </c>
      <c r="BF13" s="275">
        <v>0</v>
      </c>
      <c r="BG13" s="275">
        <v>0</v>
      </c>
      <c r="BH13" s="275">
        <v>0</v>
      </c>
      <c r="BI13" s="275">
        <v>0</v>
      </c>
      <c r="BJ13" s="275">
        <v>0</v>
      </c>
      <c r="BK13" s="275">
        <v>0</v>
      </c>
      <c r="BL13" s="275">
        <v>0</v>
      </c>
      <c r="BM13" s="275">
        <v>0</v>
      </c>
      <c r="BN13" s="275">
        <v>0</v>
      </c>
      <c r="BO13" s="275">
        <v>0</v>
      </c>
      <c r="BP13" s="275">
        <v>0</v>
      </c>
      <c r="BQ13" s="275">
        <v>0</v>
      </c>
      <c r="BR13" s="275">
        <v>0</v>
      </c>
      <c r="BS13" s="275">
        <v>0</v>
      </c>
      <c r="BT13" s="275">
        <v>0</v>
      </c>
      <c r="BU13" s="275">
        <v>0</v>
      </c>
      <c r="BV13" s="275">
        <v>0</v>
      </c>
      <c r="BW13" s="275">
        <v>0</v>
      </c>
      <c r="BX13" s="275">
        <v>1</v>
      </c>
      <c r="BY13" s="275">
        <v>1</v>
      </c>
      <c r="BZ13" s="275">
        <v>8</v>
      </c>
      <c r="CA13" s="275">
        <v>3</v>
      </c>
      <c r="CB13" s="275">
        <v>3</v>
      </c>
      <c r="CC13" s="275">
        <v>6</v>
      </c>
      <c r="CD13" s="275">
        <v>5</v>
      </c>
      <c r="CE13" s="275">
        <v>8</v>
      </c>
      <c r="CF13" s="275">
        <v>15</v>
      </c>
      <c r="CG13" s="275">
        <v>2</v>
      </c>
      <c r="CH13" s="275">
        <v>5</v>
      </c>
      <c r="CI13" s="275">
        <v>1</v>
      </c>
      <c r="CJ13" s="275">
        <v>12</v>
      </c>
      <c r="CK13" s="275">
        <v>8</v>
      </c>
      <c r="CL13" s="275">
        <v>12</v>
      </c>
      <c r="CM13" s="275">
        <v>10</v>
      </c>
      <c r="CN13" s="275">
        <v>1</v>
      </c>
      <c r="CO13" s="275">
        <v>1</v>
      </c>
      <c r="CP13" s="275">
        <v>12</v>
      </c>
      <c r="CQ13" s="275">
        <v>10</v>
      </c>
      <c r="CR13" s="275">
        <v>3</v>
      </c>
      <c r="CS13" s="275">
        <v>8</v>
      </c>
      <c r="CT13" s="275">
        <v>1</v>
      </c>
      <c r="CU13" s="275">
        <v>0</v>
      </c>
      <c r="CV13" s="275">
        <v>1</v>
      </c>
      <c r="CW13" s="275">
        <v>1</v>
      </c>
      <c r="CX13" s="275">
        <v>0</v>
      </c>
      <c r="CY13" s="275">
        <v>0</v>
      </c>
      <c r="CZ13" s="275">
        <v>0</v>
      </c>
      <c r="DA13" s="275">
        <v>0</v>
      </c>
      <c r="DB13" s="275">
        <v>0</v>
      </c>
      <c r="DC13" s="275">
        <v>0</v>
      </c>
      <c r="DD13" s="275">
        <v>0</v>
      </c>
      <c r="DE13" s="275">
        <v>0</v>
      </c>
      <c r="DF13" s="275">
        <v>0</v>
      </c>
      <c r="DG13" s="275">
        <v>1</v>
      </c>
      <c r="DH13" s="275">
        <v>0</v>
      </c>
      <c r="DI13" s="275">
        <v>1</v>
      </c>
    </row>
    <row r="14" spans="1:113" ht="15.75" customHeight="1">
      <c r="A14" s="275" t="s">
        <v>514</v>
      </c>
      <c r="B14" s="275" t="s">
        <v>551</v>
      </c>
      <c r="C14" s="275" t="s">
        <v>49</v>
      </c>
      <c r="D14" s="120" t="s">
        <v>516</v>
      </c>
      <c r="E14" s="140" t="s">
        <v>517</v>
      </c>
      <c r="F14" s="275" t="s">
        <v>552</v>
      </c>
      <c r="G14" s="272"/>
      <c r="H14" s="275" t="s">
        <v>554</v>
      </c>
      <c r="I14" s="275" t="s">
        <v>540</v>
      </c>
      <c r="J14" s="275">
        <v>0</v>
      </c>
      <c r="K14" s="275">
        <v>0</v>
      </c>
      <c r="L14" s="275">
        <v>0</v>
      </c>
      <c r="M14" s="275">
        <v>0</v>
      </c>
      <c r="N14" s="275">
        <v>1</v>
      </c>
      <c r="O14" s="275">
        <v>0</v>
      </c>
      <c r="P14" s="275">
        <v>0</v>
      </c>
      <c r="Q14" s="275">
        <v>0</v>
      </c>
      <c r="R14" s="275">
        <v>0</v>
      </c>
      <c r="S14" s="275">
        <v>0</v>
      </c>
      <c r="T14" s="275">
        <v>0</v>
      </c>
      <c r="U14" s="275">
        <v>0</v>
      </c>
      <c r="V14" s="275">
        <v>0</v>
      </c>
      <c r="W14" s="275">
        <v>0</v>
      </c>
      <c r="X14" s="275">
        <v>0</v>
      </c>
      <c r="Y14" s="275">
        <v>0</v>
      </c>
      <c r="Z14" s="275">
        <v>0</v>
      </c>
      <c r="AA14" s="275">
        <v>0</v>
      </c>
      <c r="AB14" s="275">
        <v>0</v>
      </c>
      <c r="AC14" s="275">
        <v>0</v>
      </c>
      <c r="AD14" s="275">
        <v>0</v>
      </c>
      <c r="AE14" s="275">
        <v>0</v>
      </c>
      <c r="AF14" s="275">
        <v>0</v>
      </c>
      <c r="AG14" s="275">
        <v>0</v>
      </c>
      <c r="AH14" s="275">
        <v>0</v>
      </c>
      <c r="AI14" s="275">
        <v>0</v>
      </c>
      <c r="AJ14" s="275">
        <v>0</v>
      </c>
      <c r="AK14" s="275">
        <v>0</v>
      </c>
      <c r="AL14" s="275">
        <v>0</v>
      </c>
      <c r="AM14" s="275">
        <v>0</v>
      </c>
      <c r="AN14" s="275">
        <v>0</v>
      </c>
      <c r="AO14" s="275">
        <v>0</v>
      </c>
      <c r="AP14" s="275">
        <v>0</v>
      </c>
      <c r="AQ14" s="275">
        <v>0</v>
      </c>
      <c r="AR14" s="275">
        <v>0</v>
      </c>
      <c r="AS14" s="275">
        <v>0</v>
      </c>
      <c r="AT14" s="275">
        <v>0</v>
      </c>
      <c r="AU14" s="275">
        <v>0</v>
      </c>
      <c r="AV14" s="275">
        <v>0</v>
      </c>
      <c r="AW14" s="275">
        <v>0</v>
      </c>
      <c r="AX14" s="275">
        <v>0</v>
      </c>
      <c r="AY14" s="275">
        <v>0</v>
      </c>
      <c r="AZ14" s="275">
        <v>0</v>
      </c>
      <c r="BA14" s="275">
        <v>0</v>
      </c>
      <c r="BB14" s="275">
        <v>0</v>
      </c>
      <c r="BC14" s="275">
        <v>0</v>
      </c>
      <c r="BD14" s="275">
        <v>0</v>
      </c>
      <c r="BE14" s="275">
        <v>0</v>
      </c>
      <c r="BF14" s="275">
        <v>0</v>
      </c>
      <c r="BG14" s="275">
        <v>0</v>
      </c>
      <c r="BH14" s="275">
        <v>0</v>
      </c>
      <c r="BI14" s="275">
        <v>0</v>
      </c>
      <c r="BJ14" s="275">
        <v>1</v>
      </c>
      <c r="BK14" s="275">
        <v>0</v>
      </c>
      <c r="BL14" s="275">
        <v>0</v>
      </c>
      <c r="BM14" s="275">
        <v>0</v>
      </c>
      <c r="BN14" s="275">
        <v>0</v>
      </c>
      <c r="BO14" s="275">
        <v>3</v>
      </c>
      <c r="BP14" s="275">
        <v>1</v>
      </c>
      <c r="BQ14" s="275">
        <v>2</v>
      </c>
      <c r="BR14" s="275">
        <v>2</v>
      </c>
      <c r="BS14" s="275">
        <v>0</v>
      </c>
      <c r="BT14" s="275">
        <v>0</v>
      </c>
      <c r="BU14" s="275">
        <v>0</v>
      </c>
      <c r="BV14" s="275">
        <v>1</v>
      </c>
      <c r="BW14" s="275">
        <v>0</v>
      </c>
      <c r="BX14" s="275">
        <v>2</v>
      </c>
      <c r="BY14" s="275">
        <v>2</v>
      </c>
      <c r="BZ14" s="275">
        <v>5</v>
      </c>
      <c r="CA14" s="275">
        <v>12</v>
      </c>
      <c r="CB14" s="275">
        <v>7</v>
      </c>
      <c r="CC14" s="275">
        <v>12</v>
      </c>
      <c r="CD14" s="275">
        <v>36</v>
      </c>
      <c r="CE14" s="275">
        <v>100</v>
      </c>
      <c r="CF14" s="275">
        <v>74</v>
      </c>
      <c r="CG14" s="275">
        <v>72</v>
      </c>
      <c r="CH14" s="275">
        <v>80</v>
      </c>
      <c r="CI14" s="275">
        <v>40</v>
      </c>
      <c r="CJ14" s="275">
        <v>20</v>
      </c>
      <c r="CK14" s="275">
        <v>33</v>
      </c>
      <c r="CL14" s="275">
        <v>30</v>
      </c>
      <c r="CM14" s="275">
        <v>34</v>
      </c>
      <c r="CN14" s="275">
        <v>8</v>
      </c>
      <c r="CO14" s="275">
        <v>6</v>
      </c>
      <c r="CP14" s="275">
        <v>20</v>
      </c>
      <c r="CQ14" s="275">
        <v>6</v>
      </c>
      <c r="CR14" s="275">
        <v>10</v>
      </c>
      <c r="CS14" s="275">
        <v>32</v>
      </c>
      <c r="CT14" s="275">
        <v>37</v>
      </c>
      <c r="CU14" s="275">
        <v>30</v>
      </c>
      <c r="CV14" s="275">
        <v>8</v>
      </c>
      <c r="CW14" s="275">
        <v>15</v>
      </c>
      <c r="CX14" s="275">
        <v>6</v>
      </c>
      <c r="CY14" s="275">
        <v>3</v>
      </c>
      <c r="CZ14" s="275">
        <v>0</v>
      </c>
      <c r="DA14" s="275">
        <v>0</v>
      </c>
      <c r="DB14" s="275">
        <v>0</v>
      </c>
      <c r="DC14" s="275">
        <v>3</v>
      </c>
      <c r="DD14" s="275">
        <v>5</v>
      </c>
      <c r="DE14" s="275">
        <v>6</v>
      </c>
      <c r="DF14" s="275">
        <v>30</v>
      </c>
      <c r="DG14" s="275">
        <v>24</v>
      </c>
      <c r="DH14" s="275">
        <v>14</v>
      </c>
      <c r="DI14" s="275">
        <v>20</v>
      </c>
    </row>
    <row r="15" spans="1:113" ht="15.75" customHeight="1">
      <c r="A15" s="275" t="s">
        <v>514</v>
      </c>
      <c r="B15" s="275" t="s">
        <v>555</v>
      </c>
      <c r="C15" s="275" t="s">
        <v>49</v>
      </c>
      <c r="D15" s="120" t="s">
        <v>516</v>
      </c>
      <c r="E15" s="140" t="s">
        <v>517</v>
      </c>
      <c r="F15" s="275" t="s">
        <v>556</v>
      </c>
      <c r="G15" s="272"/>
      <c r="H15" s="275" t="s">
        <v>554</v>
      </c>
      <c r="I15" s="275" t="s">
        <v>540</v>
      </c>
      <c r="J15" s="275">
        <v>0</v>
      </c>
      <c r="K15" s="275">
        <v>0</v>
      </c>
      <c r="L15" s="275">
        <v>0</v>
      </c>
      <c r="M15" s="275">
        <v>0</v>
      </c>
      <c r="N15" s="275">
        <v>3</v>
      </c>
      <c r="O15" s="275">
        <v>0</v>
      </c>
      <c r="P15" s="275">
        <v>0</v>
      </c>
      <c r="Q15" s="275">
        <v>0</v>
      </c>
      <c r="R15" s="275">
        <v>0</v>
      </c>
      <c r="S15" s="275">
        <v>0</v>
      </c>
      <c r="T15" s="275">
        <v>0</v>
      </c>
      <c r="U15" s="275">
        <v>0</v>
      </c>
      <c r="V15" s="275">
        <v>0</v>
      </c>
      <c r="W15" s="275">
        <v>0</v>
      </c>
      <c r="X15" s="275">
        <v>0</v>
      </c>
      <c r="Y15" s="275">
        <v>0</v>
      </c>
      <c r="Z15" s="275">
        <v>0</v>
      </c>
      <c r="AA15" s="275">
        <v>0</v>
      </c>
      <c r="AB15" s="275">
        <v>0</v>
      </c>
      <c r="AC15" s="275">
        <v>0</v>
      </c>
      <c r="AD15" s="275">
        <v>0</v>
      </c>
      <c r="AE15" s="275">
        <v>0</v>
      </c>
      <c r="AF15" s="275">
        <v>0</v>
      </c>
      <c r="AG15" s="275">
        <v>0</v>
      </c>
      <c r="AH15" s="275">
        <v>0</v>
      </c>
      <c r="AI15" s="275">
        <v>0</v>
      </c>
      <c r="AJ15" s="275">
        <v>0</v>
      </c>
      <c r="AK15" s="275">
        <v>0</v>
      </c>
      <c r="AL15" s="275">
        <v>0</v>
      </c>
      <c r="AM15" s="275">
        <v>0</v>
      </c>
      <c r="AN15" s="275">
        <v>0</v>
      </c>
      <c r="AO15" s="275">
        <v>0</v>
      </c>
      <c r="AP15" s="275">
        <v>0</v>
      </c>
      <c r="AQ15" s="275">
        <v>0</v>
      </c>
      <c r="AR15" s="275">
        <v>0</v>
      </c>
      <c r="AS15" s="275">
        <v>0</v>
      </c>
      <c r="AT15" s="275">
        <v>0</v>
      </c>
      <c r="AU15" s="275">
        <v>0</v>
      </c>
      <c r="AV15" s="275">
        <v>0</v>
      </c>
      <c r="AW15" s="275">
        <v>0</v>
      </c>
      <c r="AX15" s="275">
        <v>0</v>
      </c>
      <c r="AY15" s="275">
        <v>0</v>
      </c>
      <c r="AZ15" s="275">
        <v>0</v>
      </c>
      <c r="BA15" s="275">
        <v>0</v>
      </c>
      <c r="BB15" s="275">
        <v>0</v>
      </c>
      <c r="BC15" s="275">
        <v>0</v>
      </c>
      <c r="BD15" s="275">
        <v>0</v>
      </c>
      <c r="BE15" s="275">
        <v>0</v>
      </c>
      <c r="BF15" s="275">
        <v>0</v>
      </c>
      <c r="BG15" s="275">
        <v>0</v>
      </c>
      <c r="BH15" s="275">
        <v>0</v>
      </c>
      <c r="BI15" s="275">
        <v>0</v>
      </c>
      <c r="BJ15" s="275">
        <v>5</v>
      </c>
      <c r="BK15" s="275">
        <v>1</v>
      </c>
      <c r="BL15" s="275">
        <v>1</v>
      </c>
      <c r="BM15" s="275">
        <v>0</v>
      </c>
      <c r="BN15" s="275">
        <v>1</v>
      </c>
      <c r="BO15" s="275">
        <v>0</v>
      </c>
      <c r="BP15" s="275">
        <v>4</v>
      </c>
      <c r="BQ15" s="275">
        <v>2</v>
      </c>
      <c r="BR15" s="275">
        <v>2</v>
      </c>
      <c r="BS15" s="275">
        <v>0</v>
      </c>
      <c r="BT15" s="275">
        <v>20</v>
      </c>
      <c r="BU15" s="275">
        <v>33</v>
      </c>
      <c r="BV15" s="275">
        <v>6</v>
      </c>
      <c r="BW15" s="275">
        <v>8</v>
      </c>
      <c r="BX15" s="275">
        <v>1</v>
      </c>
      <c r="BY15" s="275">
        <v>1</v>
      </c>
      <c r="BZ15" s="275">
        <v>38</v>
      </c>
      <c r="CA15" s="275">
        <v>16</v>
      </c>
      <c r="CB15" s="275">
        <v>30</v>
      </c>
      <c r="CC15" s="275">
        <v>46</v>
      </c>
      <c r="CD15" s="275">
        <v>228</v>
      </c>
      <c r="CE15" s="275">
        <v>184</v>
      </c>
      <c r="CF15" s="275">
        <v>88</v>
      </c>
      <c r="CG15" s="275">
        <v>48</v>
      </c>
      <c r="CH15" s="275">
        <v>85</v>
      </c>
      <c r="CI15" s="275">
        <v>140</v>
      </c>
      <c r="CJ15" s="275">
        <v>235</v>
      </c>
      <c r="CK15" s="275">
        <v>250</v>
      </c>
      <c r="CL15" s="275">
        <v>60</v>
      </c>
      <c r="CM15" s="275">
        <v>70</v>
      </c>
      <c r="CN15" s="275">
        <v>10</v>
      </c>
      <c r="CO15" s="275">
        <v>12</v>
      </c>
      <c r="CP15" s="275">
        <v>72</v>
      </c>
      <c r="CQ15" s="275">
        <v>42</v>
      </c>
      <c r="CR15" s="275">
        <v>32</v>
      </c>
      <c r="CS15" s="275">
        <v>90</v>
      </c>
      <c r="CT15" s="275">
        <v>38</v>
      </c>
      <c r="CU15" s="275">
        <v>42</v>
      </c>
      <c r="CV15" s="275">
        <v>28</v>
      </c>
      <c r="CW15" s="275">
        <v>50</v>
      </c>
      <c r="CX15" s="275">
        <v>5</v>
      </c>
      <c r="CY15" s="275">
        <v>10</v>
      </c>
      <c r="CZ15" s="275">
        <v>0</v>
      </c>
      <c r="DA15" s="275">
        <v>0</v>
      </c>
      <c r="DB15" s="275">
        <v>18</v>
      </c>
      <c r="DC15" s="275">
        <v>4</v>
      </c>
      <c r="DD15" s="275">
        <v>35</v>
      </c>
      <c r="DE15" s="275">
        <v>30</v>
      </c>
      <c r="DF15" s="275">
        <v>15</v>
      </c>
      <c r="DG15" s="275">
        <v>12</v>
      </c>
      <c r="DH15" s="275">
        <v>12</v>
      </c>
      <c r="DI15" s="275">
        <v>22</v>
      </c>
    </row>
    <row r="16" spans="1:113" ht="15.75" customHeight="1">
      <c r="A16" s="275" t="s">
        <v>514</v>
      </c>
      <c r="B16" s="275" t="s">
        <v>557</v>
      </c>
      <c r="C16" s="275" t="s">
        <v>49</v>
      </c>
      <c r="D16" s="120" t="s">
        <v>516</v>
      </c>
      <c r="E16" s="140" t="s">
        <v>517</v>
      </c>
      <c r="F16" s="275" t="s">
        <v>558</v>
      </c>
      <c r="G16" s="272"/>
      <c r="H16" s="275" t="s">
        <v>559</v>
      </c>
      <c r="I16" s="275" t="s">
        <v>560</v>
      </c>
      <c r="J16" s="275">
        <v>0</v>
      </c>
      <c r="K16" s="275">
        <v>0</v>
      </c>
      <c r="L16" s="275">
        <v>2</v>
      </c>
      <c r="M16" s="275">
        <v>2</v>
      </c>
      <c r="N16" s="275">
        <v>8</v>
      </c>
      <c r="O16" s="275">
        <v>4</v>
      </c>
      <c r="P16" s="275">
        <v>0</v>
      </c>
      <c r="Q16" s="275">
        <v>0</v>
      </c>
      <c r="R16" s="275">
        <v>0</v>
      </c>
      <c r="S16" s="275">
        <v>0</v>
      </c>
      <c r="T16" s="275">
        <v>0</v>
      </c>
      <c r="U16" s="275">
        <v>0</v>
      </c>
      <c r="V16" s="275">
        <v>0</v>
      </c>
      <c r="W16" s="275">
        <v>0</v>
      </c>
      <c r="X16" s="275">
        <v>0</v>
      </c>
      <c r="Y16" s="275">
        <v>0</v>
      </c>
      <c r="Z16" s="275">
        <v>0</v>
      </c>
      <c r="AA16" s="275">
        <v>0</v>
      </c>
      <c r="AB16" s="275">
        <v>0</v>
      </c>
      <c r="AC16" s="275">
        <v>0</v>
      </c>
      <c r="AD16" s="275">
        <v>0</v>
      </c>
      <c r="AE16" s="275">
        <v>0</v>
      </c>
      <c r="AF16" s="275">
        <v>0</v>
      </c>
      <c r="AG16" s="275">
        <v>0</v>
      </c>
      <c r="AH16" s="275">
        <v>0</v>
      </c>
      <c r="AI16" s="275">
        <v>0</v>
      </c>
      <c r="AJ16" s="275">
        <v>0</v>
      </c>
      <c r="AK16" s="275">
        <v>0</v>
      </c>
      <c r="AL16" s="275">
        <v>0</v>
      </c>
      <c r="AM16" s="275">
        <v>0</v>
      </c>
      <c r="AN16" s="275">
        <v>0</v>
      </c>
      <c r="AO16" s="275">
        <v>0</v>
      </c>
      <c r="AP16" s="275">
        <v>0</v>
      </c>
      <c r="AQ16" s="275">
        <v>0</v>
      </c>
      <c r="AR16" s="275">
        <v>0</v>
      </c>
      <c r="AS16" s="275">
        <v>0</v>
      </c>
      <c r="AT16" s="275">
        <v>0</v>
      </c>
      <c r="AU16" s="275">
        <v>0</v>
      </c>
      <c r="AV16" s="275">
        <v>0</v>
      </c>
      <c r="AW16" s="275">
        <v>1</v>
      </c>
      <c r="AX16" s="275">
        <v>1</v>
      </c>
      <c r="AY16" s="275">
        <v>0</v>
      </c>
      <c r="AZ16" s="275">
        <v>0</v>
      </c>
      <c r="BA16" s="275">
        <v>1</v>
      </c>
      <c r="BB16" s="275">
        <v>0</v>
      </c>
      <c r="BC16" s="275">
        <v>0</v>
      </c>
      <c r="BD16" s="275">
        <v>0</v>
      </c>
      <c r="BE16" s="275">
        <v>0</v>
      </c>
      <c r="BF16" s="275">
        <v>0</v>
      </c>
      <c r="BG16" s="275">
        <v>0</v>
      </c>
      <c r="BH16" s="275">
        <v>0</v>
      </c>
      <c r="BI16" s="275">
        <v>0</v>
      </c>
      <c r="BJ16" s="275">
        <v>1</v>
      </c>
      <c r="BK16" s="275">
        <v>0</v>
      </c>
      <c r="BL16" s="275">
        <v>0</v>
      </c>
      <c r="BM16" s="275">
        <v>0</v>
      </c>
      <c r="BN16" s="275">
        <v>0</v>
      </c>
      <c r="BO16" s="275">
        <v>0</v>
      </c>
      <c r="BP16" s="275">
        <v>1</v>
      </c>
      <c r="BQ16" s="275">
        <v>2</v>
      </c>
      <c r="BR16" s="275">
        <v>3</v>
      </c>
      <c r="BS16" s="275">
        <v>0</v>
      </c>
      <c r="BT16" s="275">
        <v>5</v>
      </c>
      <c r="BU16" s="275">
        <v>3</v>
      </c>
      <c r="BV16" s="275">
        <v>4</v>
      </c>
      <c r="BW16" s="275">
        <v>1</v>
      </c>
      <c r="BX16" s="275">
        <v>2</v>
      </c>
      <c r="BY16" s="275">
        <v>3</v>
      </c>
      <c r="BZ16" s="275">
        <v>21</v>
      </c>
      <c r="CA16" s="275">
        <v>26</v>
      </c>
      <c r="CB16" s="275">
        <v>29</v>
      </c>
      <c r="CC16" s="275">
        <v>32</v>
      </c>
      <c r="CD16" s="275">
        <v>121</v>
      </c>
      <c r="CE16" s="275">
        <v>106</v>
      </c>
      <c r="CF16" s="275">
        <v>62</v>
      </c>
      <c r="CG16" s="275">
        <v>42</v>
      </c>
      <c r="CH16" s="275">
        <v>66</v>
      </c>
      <c r="CI16" s="275">
        <v>44</v>
      </c>
      <c r="CJ16" s="275">
        <v>36</v>
      </c>
      <c r="CK16" s="275">
        <v>28</v>
      </c>
      <c r="CL16" s="275">
        <v>22</v>
      </c>
      <c r="CM16" s="275">
        <v>14</v>
      </c>
      <c r="CN16" s="275">
        <v>8</v>
      </c>
      <c r="CO16" s="275">
        <v>2</v>
      </c>
      <c r="CP16" s="275">
        <v>23</v>
      </c>
      <c r="CQ16" s="275">
        <v>3</v>
      </c>
      <c r="CR16" s="275">
        <v>25</v>
      </c>
      <c r="CS16" s="275">
        <v>30</v>
      </c>
      <c r="CT16" s="275">
        <v>76</v>
      </c>
      <c r="CU16" s="275">
        <v>45</v>
      </c>
      <c r="CV16" s="275">
        <v>87</v>
      </c>
      <c r="CW16" s="275">
        <v>53</v>
      </c>
      <c r="CX16" s="275">
        <v>32</v>
      </c>
      <c r="CY16" s="275">
        <v>16</v>
      </c>
      <c r="CZ16" s="275">
        <v>1</v>
      </c>
      <c r="DA16" s="275">
        <v>0</v>
      </c>
      <c r="DB16" s="275">
        <v>4</v>
      </c>
      <c r="DC16" s="275">
        <v>1</v>
      </c>
      <c r="DD16" s="275">
        <v>5</v>
      </c>
      <c r="DE16" s="275">
        <v>3</v>
      </c>
      <c r="DF16" s="275">
        <v>5</v>
      </c>
      <c r="DG16" s="275">
        <v>8</v>
      </c>
      <c r="DH16" s="275">
        <v>11</v>
      </c>
      <c r="DI16" s="275">
        <v>15</v>
      </c>
    </row>
    <row r="17" spans="1:113" ht="15.75" customHeight="1">
      <c r="A17" s="275" t="s">
        <v>514</v>
      </c>
      <c r="B17" s="275" t="s">
        <v>561</v>
      </c>
      <c r="C17" s="275" t="s">
        <v>49</v>
      </c>
      <c r="D17" s="120" t="s">
        <v>516</v>
      </c>
      <c r="E17" s="140" t="s">
        <v>517</v>
      </c>
      <c r="F17" s="275" t="s">
        <v>564</v>
      </c>
      <c r="G17" s="272"/>
      <c r="H17" s="275" t="s">
        <v>565</v>
      </c>
      <c r="I17" s="275" t="s">
        <v>566</v>
      </c>
      <c r="J17" s="275">
        <v>1</v>
      </c>
      <c r="K17" s="275">
        <v>0</v>
      </c>
      <c r="L17" s="275">
        <v>0</v>
      </c>
      <c r="M17" s="275">
        <v>0</v>
      </c>
      <c r="N17" s="275">
        <v>0</v>
      </c>
      <c r="O17" s="275">
        <v>0</v>
      </c>
      <c r="P17" s="275">
        <v>0</v>
      </c>
      <c r="Q17" s="275">
        <v>0</v>
      </c>
      <c r="R17" s="275">
        <v>0</v>
      </c>
      <c r="S17" s="275">
        <v>0</v>
      </c>
      <c r="T17" s="275">
        <v>0</v>
      </c>
      <c r="U17" s="275">
        <v>0</v>
      </c>
      <c r="V17" s="275">
        <v>0</v>
      </c>
      <c r="W17" s="275">
        <v>0</v>
      </c>
      <c r="X17" s="275">
        <v>0</v>
      </c>
      <c r="Y17" s="275">
        <v>0</v>
      </c>
      <c r="Z17" s="275">
        <v>0</v>
      </c>
      <c r="AA17" s="275">
        <v>0</v>
      </c>
      <c r="AB17" s="275">
        <v>0</v>
      </c>
      <c r="AC17" s="275">
        <v>0</v>
      </c>
      <c r="AD17" s="275">
        <v>0</v>
      </c>
      <c r="AE17" s="275">
        <v>0</v>
      </c>
      <c r="AF17" s="275">
        <v>0</v>
      </c>
      <c r="AG17" s="275">
        <v>0</v>
      </c>
      <c r="AH17" s="275">
        <v>0</v>
      </c>
      <c r="AI17" s="275">
        <v>0</v>
      </c>
      <c r="AJ17" s="275">
        <v>0</v>
      </c>
      <c r="AK17" s="275">
        <v>0</v>
      </c>
      <c r="AL17" s="275">
        <v>0</v>
      </c>
      <c r="AM17" s="275">
        <v>0</v>
      </c>
      <c r="AN17" s="275">
        <v>0</v>
      </c>
      <c r="AO17" s="275">
        <v>0</v>
      </c>
      <c r="AP17" s="275">
        <v>0</v>
      </c>
      <c r="AQ17" s="275">
        <v>0</v>
      </c>
      <c r="AR17" s="275">
        <v>0</v>
      </c>
      <c r="AS17" s="275">
        <v>0</v>
      </c>
      <c r="AT17" s="275">
        <v>0</v>
      </c>
      <c r="AU17" s="275">
        <v>0</v>
      </c>
      <c r="AV17" s="275">
        <v>0</v>
      </c>
      <c r="AW17" s="275">
        <v>0</v>
      </c>
      <c r="AX17" s="275">
        <v>0</v>
      </c>
      <c r="AY17" s="275">
        <v>1</v>
      </c>
      <c r="AZ17" s="275">
        <v>0</v>
      </c>
      <c r="BA17" s="275">
        <v>1</v>
      </c>
      <c r="BB17" s="275">
        <v>0</v>
      </c>
      <c r="BC17" s="275">
        <v>0</v>
      </c>
      <c r="BD17" s="275">
        <v>0</v>
      </c>
      <c r="BE17" s="275">
        <v>0</v>
      </c>
      <c r="BF17" s="275">
        <v>0</v>
      </c>
      <c r="BG17" s="275">
        <v>0</v>
      </c>
      <c r="BH17" s="275">
        <v>0</v>
      </c>
      <c r="BI17" s="275">
        <v>0</v>
      </c>
      <c r="BJ17" s="275">
        <v>0</v>
      </c>
      <c r="BK17" s="275">
        <v>0</v>
      </c>
      <c r="BL17" s="275">
        <v>0</v>
      </c>
      <c r="BM17" s="275">
        <v>0</v>
      </c>
      <c r="BN17" s="275">
        <v>3</v>
      </c>
      <c r="BO17" s="275">
        <v>4</v>
      </c>
      <c r="BP17" s="275">
        <v>16</v>
      </c>
      <c r="BQ17" s="275">
        <v>12</v>
      </c>
      <c r="BR17" s="275">
        <v>15</v>
      </c>
      <c r="BS17" s="275">
        <v>22</v>
      </c>
      <c r="BT17" s="275">
        <v>14</v>
      </c>
      <c r="BU17" s="275">
        <v>9</v>
      </c>
      <c r="BV17" s="275">
        <v>23</v>
      </c>
      <c r="BW17" s="275">
        <v>7</v>
      </c>
      <c r="BX17" s="275">
        <v>18</v>
      </c>
      <c r="BY17" s="275">
        <v>9</v>
      </c>
      <c r="BZ17" s="275">
        <v>62</v>
      </c>
      <c r="CA17" s="275">
        <v>30</v>
      </c>
      <c r="CB17" s="275">
        <v>33</v>
      </c>
      <c r="CC17" s="275">
        <v>35</v>
      </c>
      <c r="CD17" s="275">
        <v>16</v>
      </c>
      <c r="CE17" s="275">
        <v>41</v>
      </c>
      <c r="CF17" s="275">
        <v>32</v>
      </c>
      <c r="CG17" s="275">
        <v>28</v>
      </c>
      <c r="CH17" s="275">
        <v>34</v>
      </c>
      <c r="CI17" s="275">
        <v>22</v>
      </c>
      <c r="CJ17" s="275">
        <v>21</v>
      </c>
      <c r="CK17" s="275">
        <v>27</v>
      </c>
      <c r="CL17" s="275">
        <v>14</v>
      </c>
      <c r="CM17" s="275">
        <v>25</v>
      </c>
      <c r="CN17" s="275">
        <v>0</v>
      </c>
      <c r="CO17" s="275">
        <v>5</v>
      </c>
      <c r="CP17" s="275">
        <v>10</v>
      </c>
      <c r="CQ17" s="275">
        <v>8</v>
      </c>
      <c r="CR17" s="275">
        <v>12</v>
      </c>
      <c r="CS17" s="275">
        <v>15</v>
      </c>
      <c r="CT17" s="275">
        <v>1</v>
      </c>
      <c r="CU17" s="275">
        <v>2</v>
      </c>
      <c r="CV17" s="275">
        <v>5</v>
      </c>
      <c r="CW17" s="275">
        <v>22</v>
      </c>
      <c r="CX17" s="275">
        <v>4</v>
      </c>
      <c r="CY17" s="275">
        <v>2</v>
      </c>
      <c r="CZ17" s="275">
        <v>0</v>
      </c>
      <c r="DA17" s="275">
        <v>0</v>
      </c>
      <c r="DB17" s="275">
        <v>0</v>
      </c>
      <c r="DC17" s="275">
        <v>0</v>
      </c>
      <c r="DD17" s="275">
        <v>1</v>
      </c>
      <c r="DE17" s="275">
        <v>1</v>
      </c>
      <c r="DF17" s="275">
        <v>1</v>
      </c>
      <c r="DG17" s="275">
        <v>1</v>
      </c>
      <c r="DH17" s="275">
        <v>1</v>
      </c>
      <c r="DI17" s="275">
        <v>1</v>
      </c>
    </row>
    <row r="18" spans="1:113" ht="15.75" customHeight="1">
      <c r="A18" s="275" t="s">
        <v>514</v>
      </c>
      <c r="B18" s="275" t="s">
        <v>567</v>
      </c>
      <c r="C18" s="275" t="s">
        <v>49</v>
      </c>
      <c r="D18" s="120" t="s">
        <v>516</v>
      </c>
      <c r="E18" s="140" t="s">
        <v>517</v>
      </c>
      <c r="F18" s="275" t="s">
        <v>539</v>
      </c>
      <c r="G18" s="272"/>
      <c r="H18" s="275" t="s">
        <v>533</v>
      </c>
      <c r="I18" s="275" t="s">
        <v>540</v>
      </c>
      <c r="J18" s="275">
        <v>0</v>
      </c>
      <c r="K18" s="275">
        <v>0</v>
      </c>
      <c r="L18" s="275">
        <v>0</v>
      </c>
      <c r="M18" s="275">
        <v>0</v>
      </c>
      <c r="N18" s="275">
        <v>0</v>
      </c>
      <c r="O18" s="275">
        <v>0</v>
      </c>
      <c r="P18" s="275">
        <v>0</v>
      </c>
      <c r="Q18" s="275">
        <v>0</v>
      </c>
      <c r="R18" s="275">
        <v>0</v>
      </c>
      <c r="S18" s="275">
        <v>0</v>
      </c>
      <c r="T18" s="275">
        <v>0</v>
      </c>
      <c r="U18" s="275">
        <v>0</v>
      </c>
      <c r="V18" s="275">
        <v>0</v>
      </c>
      <c r="W18" s="275">
        <v>0</v>
      </c>
      <c r="X18" s="275">
        <v>0</v>
      </c>
      <c r="Y18" s="275">
        <v>0</v>
      </c>
      <c r="Z18" s="275">
        <v>0</v>
      </c>
      <c r="AA18" s="275">
        <v>0</v>
      </c>
      <c r="AB18" s="275">
        <v>0</v>
      </c>
      <c r="AC18" s="275">
        <v>0</v>
      </c>
      <c r="AD18" s="275">
        <v>0</v>
      </c>
      <c r="AE18" s="275">
        <v>0</v>
      </c>
      <c r="AF18" s="275">
        <v>0</v>
      </c>
      <c r="AG18" s="275">
        <v>0</v>
      </c>
      <c r="AH18" s="275">
        <v>0</v>
      </c>
      <c r="AI18" s="275">
        <v>0</v>
      </c>
      <c r="AJ18" s="275">
        <v>0</v>
      </c>
      <c r="AK18" s="275">
        <v>0</v>
      </c>
      <c r="AL18" s="275">
        <v>0</v>
      </c>
      <c r="AM18" s="275">
        <v>0</v>
      </c>
      <c r="AN18" s="275">
        <v>0</v>
      </c>
      <c r="AO18" s="275">
        <v>0</v>
      </c>
      <c r="AP18" s="275">
        <v>0</v>
      </c>
      <c r="AQ18" s="275">
        <v>0</v>
      </c>
      <c r="AR18" s="275">
        <v>0</v>
      </c>
      <c r="AS18" s="275">
        <v>0</v>
      </c>
      <c r="AT18" s="275">
        <v>0</v>
      </c>
      <c r="AU18" s="275">
        <v>0</v>
      </c>
      <c r="AV18" s="275">
        <v>0</v>
      </c>
      <c r="AW18" s="275">
        <v>0</v>
      </c>
      <c r="AX18" s="275">
        <v>0</v>
      </c>
      <c r="AY18" s="275">
        <v>0</v>
      </c>
      <c r="AZ18" s="275">
        <v>0</v>
      </c>
      <c r="BA18" s="275">
        <v>0</v>
      </c>
      <c r="BB18" s="275">
        <v>0</v>
      </c>
      <c r="BC18" s="275">
        <v>0</v>
      </c>
      <c r="BD18" s="275">
        <v>0</v>
      </c>
      <c r="BE18" s="275">
        <v>0</v>
      </c>
      <c r="BF18" s="275">
        <v>0</v>
      </c>
      <c r="BG18" s="275">
        <v>1</v>
      </c>
      <c r="BH18" s="275">
        <v>0</v>
      </c>
      <c r="BI18" s="275">
        <v>0</v>
      </c>
      <c r="BJ18" s="275">
        <v>2</v>
      </c>
      <c r="BK18" s="275">
        <v>1</v>
      </c>
      <c r="BL18" s="275">
        <v>14</v>
      </c>
      <c r="BM18" s="275">
        <v>0</v>
      </c>
      <c r="BN18" s="275">
        <v>0</v>
      </c>
      <c r="BO18" s="275">
        <v>0</v>
      </c>
      <c r="BP18" s="275">
        <v>5</v>
      </c>
      <c r="BQ18" s="275">
        <v>1</v>
      </c>
      <c r="BR18" s="275">
        <v>20</v>
      </c>
      <c r="BS18" s="275">
        <v>8</v>
      </c>
      <c r="BT18" s="275">
        <v>33</v>
      </c>
      <c r="BU18" s="275">
        <v>24</v>
      </c>
      <c r="BV18" s="275">
        <v>12</v>
      </c>
      <c r="BW18" s="275">
        <v>11</v>
      </c>
      <c r="BX18" s="272"/>
      <c r="BY18" s="272"/>
      <c r="BZ18" s="275">
        <v>79</v>
      </c>
      <c r="CA18" s="275">
        <v>76</v>
      </c>
      <c r="CB18" s="275">
        <v>19</v>
      </c>
      <c r="CC18" s="275">
        <v>22</v>
      </c>
      <c r="CD18" s="275">
        <v>40</v>
      </c>
      <c r="CE18" s="275">
        <v>50</v>
      </c>
      <c r="CF18" s="275">
        <v>16</v>
      </c>
      <c r="CG18" s="275">
        <v>30</v>
      </c>
      <c r="CH18" s="275">
        <v>30</v>
      </c>
      <c r="CI18" s="275">
        <v>24</v>
      </c>
      <c r="CJ18" s="275">
        <v>3</v>
      </c>
      <c r="CK18" s="275">
        <v>8</v>
      </c>
      <c r="CL18" s="275">
        <v>11</v>
      </c>
      <c r="CM18" s="275">
        <v>30</v>
      </c>
      <c r="CN18" s="275">
        <v>2</v>
      </c>
      <c r="CO18" s="275">
        <v>1</v>
      </c>
      <c r="CP18" s="275">
        <v>22</v>
      </c>
      <c r="CQ18" s="275">
        <v>8</v>
      </c>
      <c r="CR18" s="275">
        <v>10</v>
      </c>
      <c r="CS18" s="275">
        <v>8</v>
      </c>
      <c r="CT18" s="275">
        <v>10</v>
      </c>
      <c r="CU18" s="275">
        <v>6</v>
      </c>
      <c r="CV18" s="275">
        <v>4</v>
      </c>
      <c r="CW18" s="275">
        <v>5</v>
      </c>
      <c r="CX18" s="275">
        <v>6</v>
      </c>
      <c r="CY18" s="275">
        <v>4</v>
      </c>
      <c r="CZ18" s="275">
        <v>0</v>
      </c>
      <c r="DA18" s="275">
        <v>0</v>
      </c>
      <c r="DB18" s="275">
        <v>0</v>
      </c>
      <c r="DC18" s="275">
        <v>0</v>
      </c>
      <c r="DD18" s="275">
        <v>0</v>
      </c>
      <c r="DE18" s="275">
        <v>1</v>
      </c>
      <c r="DF18" s="275">
        <v>0</v>
      </c>
      <c r="DG18" s="275">
        <v>0</v>
      </c>
      <c r="DH18" s="275">
        <v>0</v>
      </c>
      <c r="DI18" s="275">
        <v>2</v>
      </c>
    </row>
    <row r="19" spans="1:113" ht="15.75" customHeight="1">
      <c r="A19" s="275" t="s">
        <v>514</v>
      </c>
      <c r="B19" s="226" t="s">
        <v>697</v>
      </c>
      <c r="C19" s="275" t="s">
        <v>49</v>
      </c>
      <c r="D19" s="120" t="s">
        <v>516</v>
      </c>
      <c r="E19" s="140" t="s">
        <v>517</v>
      </c>
      <c r="F19" s="275" t="s">
        <v>698</v>
      </c>
      <c r="G19" s="272"/>
      <c r="H19" s="275" t="s">
        <v>565</v>
      </c>
      <c r="I19" s="275" t="s">
        <v>565</v>
      </c>
      <c r="J19" s="275"/>
      <c r="K19" s="275"/>
      <c r="L19" s="275"/>
      <c r="M19" s="272"/>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2"/>
      <c r="AW19" s="272"/>
      <c r="AX19" s="272"/>
      <c r="AY19" s="272"/>
      <c r="AZ19" s="275">
        <v>0</v>
      </c>
      <c r="BA19" s="275">
        <v>1</v>
      </c>
      <c r="BB19" s="275">
        <v>1</v>
      </c>
      <c r="BC19" s="275">
        <v>1</v>
      </c>
      <c r="BD19" s="275">
        <v>1</v>
      </c>
      <c r="BE19" s="275">
        <v>0</v>
      </c>
      <c r="BF19" s="275">
        <v>0</v>
      </c>
      <c r="BG19" s="275">
        <v>1</v>
      </c>
      <c r="BH19" s="275">
        <v>0</v>
      </c>
      <c r="BI19" s="275">
        <v>0</v>
      </c>
      <c r="BJ19" s="275">
        <v>1</v>
      </c>
      <c r="BK19" s="275">
        <v>1</v>
      </c>
      <c r="BL19" s="275">
        <v>7</v>
      </c>
      <c r="BM19" s="275">
        <v>7</v>
      </c>
      <c r="BN19" s="275">
        <v>0</v>
      </c>
      <c r="BO19" s="275">
        <v>2</v>
      </c>
      <c r="BP19" s="275" t="s">
        <v>448</v>
      </c>
      <c r="BQ19" s="275" t="s">
        <v>448</v>
      </c>
      <c r="BR19" s="275">
        <v>10</v>
      </c>
      <c r="BS19" s="275">
        <v>2</v>
      </c>
      <c r="BT19" s="275">
        <v>2</v>
      </c>
      <c r="BU19" s="275">
        <v>2</v>
      </c>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5">
        <v>2</v>
      </c>
      <c r="CY19" s="275">
        <v>1</v>
      </c>
      <c r="CZ19" s="272"/>
      <c r="DA19" s="272"/>
      <c r="DB19" s="272"/>
      <c r="DC19" s="272"/>
      <c r="DD19" s="272"/>
      <c r="DE19" s="272"/>
      <c r="DF19" s="272"/>
      <c r="DG19" s="272"/>
      <c r="DH19" s="272"/>
      <c r="DI19" s="272"/>
    </row>
    <row r="20" spans="1:113" ht="15.75" customHeight="1">
      <c r="A20" s="275" t="s">
        <v>514</v>
      </c>
      <c r="B20" s="226" t="s">
        <v>699</v>
      </c>
      <c r="C20" s="275" t="s">
        <v>49</v>
      </c>
      <c r="D20" s="120" t="s">
        <v>516</v>
      </c>
      <c r="E20" s="140" t="s">
        <v>517</v>
      </c>
      <c r="F20" s="275" t="s">
        <v>700</v>
      </c>
      <c r="G20" s="272"/>
      <c r="H20" s="275" t="s">
        <v>565</v>
      </c>
      <c r="I20" s="275" t="s">
        <v>701</v>
      </c>
      <c r="J20" s="275"/>
      <c r="K20" s="275"/>
      <c r="L20" s="275"/>
      <c r="M20" s="272"/>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2"/>
      <c r="AW20" s="272"/>
      <c r="AX20" s="272"/>
      <c r="AY20" s="272"/>
      <c r="AZ20" s="275"/>
      <c r="BA20" s="272"/>
      <c r="BB20" s="275">
        <v>0</v>
      </c>
      <c r="BC20" s="275">
        <v>0</v>
      </c>
      <c r="BD20" s="275">
        <v>0</v>
      </c>
      <c r="BE20" s="275">
        <v>0</v>
      </c>
      <c r="BF20" s="275">
        <v>1</v>
      </c>
      <c r="BG20" s="275">
        <v>1</v>
      </c>
      <c r="BH20" s="275">
        <v>0</v>
      </c>
      <c r="BI20" s="275">
        <v>0</v>
      </c>
      <c r="BJ20" s="275">
        <v>1</v>
      </c>
      <c r="BK20" s="275">
        <v>1</v>
      </c>
      <c r="BL20" s="275">
        <v>1</v>
      </c>
      <c r="BM20" s="275">
        <v>0</v>
      </c>
      <c r="BN20" s="275">
        <v>0</v>
      </c>
      <c r="BO20" s="275">
        <v>0</v>
      </c>
      <c r="BP20" s="275">
        <v>0</v>
      </c>
      <c r="BQ20" s="275">
        <v>2</v>
      </c>
      <c r="BR20" s="275">
        <v>0</v>
      </c>
      <c r="BS20" s="275">
        <v>0</v>
      </c>
      <c r="BT20" s="275">
        <v>0</v>
      </c>
      <c r="BU20" s="275">
        <v>0</v>
      </c>
      <c r="BV20" s="272"/>
      <c r="BW20" s="272"/>
      <c r="BX20" s="275"/>
      <c r="BY20" s="275"/>
      <c r="BZ20" s="272"/>
      <c r="CA20" s="27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2"/>
      <c r="CX20" s="272"/>
      <c r="CY20" s="272"/>
      <c r="CZ20" s="272"/>
      <c r="DA20" s="272"/>
      <c r="DB20" s="272"/>
      <c r="DC20" s="272"/>
      <c r="DD20" s="272"/>
      <c r="DE20" s="272"/>
      <c r="DF20" s="272"/>
      <c r="DG20" s="272"/>
      <c r="DH20" s="272"/>
      <c r="DI20" s="272"/>
    </row>
    <row r="21" spans="1:113" ht="15.75" customHeight="1">
      <c r="A21" s="275" t="s">
        <v>514</v>
      </c>
      <c r="B21" s="226" t="s">
        <v>702</v>
      </c>
      <c r="C21" s="275" t="s">
        <v>49</v>
      </c>
      <c r="D21" s="120" t="s">
        <v>516</v>
      </c>
      <c r="E21" s="140" t="s">
        <v>517</v>
      </c>
      <c r="F21" s="275" t="s">
        <v>703</v>
      </c>
      <c r="G21" s="272"/>
      <c r="H21" s="275" t="s">
        <v>565</v>
      </c>
      <c r="I21" s="275" t="s">
        <v>91</v>
      </c>
      <c r="J21" s="275"/>
      <c r="K21" s="275"/>
      <c r="L21" s="275"/>
      <c r="M21" s="272"/>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2"/>
      <c r="AW21" s="272"/>
      <c r="AX21" s="272"/>
      <c r="AY21" s="272"/>
      <c r="AZ21" s="272"/>
      <c r="BA21" s="272"/>
      <c r="BB21" s="275">
        <v>0</v>
      </c>
      <c r="BC21" s="275">
        <v>1</v>
      </c>
      <c r="BD21" s="275">
        <v>0</v>
      </c>
      <c r="BE21" s="275">
        <v>1</v>
      </c>
      <c r="BF21" s="275">
        <v>1</v>
      </c>
      <c r="BG21" s="275">
        <v>0</v>
      </c>
      <c r="BH21" s="275">
        <v>1</v>
      </c>
      <c r="BI21" s="275">
        <v>1</v>
      </c>
      <c r="BJ21" s="275">
        <v>1</v>
      </c>
      <c r="BK21" s="275">
        <v>0</v>
      </c>
      <c r="BL21" s="275">
        <v>7</v>
      </c>
      <c r="BM21" s="275">
        <v>2</v>
      </c>
      <c r="BN21" s="275">
        <v>1</v>
      </c>
      <c r="BO21" s="275">
        <v>1</v>
      </c>
      <c r="BP21" s="275">
        <v>0</v>
      </c>
      <c r="BQ21" s="275">
        <v>0</v>
      </c>
      <c r="BR21" s="275">
        <v>4</v>
      </c>
      <c r="BS21" s="275">
        <v>0</v>
      </c>
      <c r="BT21" s="275">
        <v>1</v>
      </c>
      <c r="BU21" s="275">
        <v>0</v>
      </c>
      <c r="BV21" s="272"/>
      <c r="BW21" s="272"/>
      <c r="BX21" s="275"/>
      <c r="BY21" s="275"/>
      <c r="BZ21" s="272"/>
      <c r="CA21" s="272"/>
      <c r="CB21" s="272"/>
      <c r="CC21" s="272"/>
      <c r="CD21" s="272"/>
      <c r="CE21" s="272"/>
      <c r="CF21" s="272"/>
      <c r="CG21" s="272"/>
      <c r="CH21" s="272"/>
      <c r="CI21" s="272"/>
      <c r="CJ21" s="272"/>
      <c r="CK21" s="272"/>
      <c r="CL21" s="272"/>
      <c r="CM21" s="272"/>
      <c r="CN21" s="272"/>
      <c r="CO21" s="272"/>
      <c r="CP21" s="272"/>
      <c r="CQ21" s="272"/>
      <c r="CR21" s="272"/>
      <c r="CS21" s="272"/>
      <c r="CT21" s="272"/>
      <c r="CU21" s="272"/>
      <c r="CV21" s="272"/>
      <c r="CW21" s="272"/>
      <c r="CX21" s="272"/>
      <c r="CY21" s="272"/>
      <c r="CZ21" s="272"/>
      <c r="DA21" s="272"/>
      <c r="DB21" s="272"/>
      <c r="DC21" s="272"/>
      <c r="DD21" s="272"/>
      <c r="DE21" s="272"/>
      <c r="DF21" s="272"/>
      <c r="DG21" s="272"/>
      <c r="DH21" s="272"/>
      <c r="DI21" s="272"/>
    </row>
    <row r="22" spans="1:113" ht="15.75" customHeight="1">
      <c r="A22" s="275" t="s">
        <v>514</v>
      </c>
      <c r="B22" s="226">
        <v>15</v>
      </c>
      <c r="C22" s="275" t="s">
        <v>49</v>
      </c>
      <c r="D22" s="120" t="s">
        <v>516</v>
      </c>
      <c r="E22" s="140" t="s">
        <v>517</v>
      </c>
      <c r="F22" s="275" t="s">
        <v>568</v>
      </c>
      <c r="G22" s="272"/>
      <c r="H22" s="275" t="s">
        <v>519</v>
      </c>
      <c r="I22" s="275" t="s">
        <v>570</v>
      </c>
      <c r="J22" s="275">
        <v>0</v>
      </c>
      <c r="K22" s="275">
        <v>0</v>
      </c>
      <c r="L22" s="275">
        <v>0</v>
      </c>
      <c r="M22" s="272"/>
      <c r="N22" s="275">
        <v>9</v>
      </c>
      <c r="O22" s="275">
        <v>23</v>
      </c>
      <c r="P22" s="275">
        <v>0</v>
      </c>
      <c r="Q22" s="275">
        <v>0</v>
      </c>
      <c r="R22" s="275">
        <v>0</v>
      </c>
      <c r="S22" s="275">
        <v>0</v>
      </c>
      <c r="T22" s="275">
        <v>0</v>
      </c>
      <c r="U22" s="275">
        <v>0</v>
      </c>
      <c r="V22" s="275">
        <v>0</v>
      </c>
      <c r="W22" s="275">
        <v>0</v>
      </c>
      <c r="X22" s="275">
        <v>0</v>
      </c>
      <c r="Y22" s="275">
        <v>0</v>
      </c>
      <c r="Z22" s="275">
        <v>0</v>
      </c>
      <c r="AA22" s="275">
        <v>0</v>
      </c>
      <c r="AB22" s="275">
        <v>0</v>
      </c>
      <c r="AC22" s="275">
        <v>0</v>
      </c>
      <c r="AD22" s="275">
        <v>0</v>
      </c>
      <c r="AE22" s="275">
        <v>0</v>
      </c>
      <c r="AF22" s="275">
        <v>0</v>
      </c>
      <c r="AG22" s="275">
        <v>0</v>
      </c>
      <c r="AH22" s="275">
        <v>0</v>
      </c>
      <c r="AI22" s="275">
        <v>0</v>
      </c>
      <c r="AJ22" s="275">
        <v>0</v>
      </c>
      <c r="AK22" s="275">
        <v>0</v>
      </c>
      <c r="AL22" s="275">
        <v>0</v>
      </c>
      <c r="AM22" s="275">
        <v>0</v>
      </c>
      <c r="AN22" s="275">
        <v>0</v>
      </c>
      <c r="AO22" s="275">
        <v>0</v>
      </c>
      <c r="AP22" s="275">
        <v>0</v>
      </c>
      <c r="AQ22" s="275">
        <v>0</v>
      </c>
      <c r="AR22" s="275">
        <v>0</v>
      </c>
      <c r="AS22" s="275">
        <v>0</v>
      </c>
      <c r="AT22" s="275">
        <v>2</v>
      </c>
      <c r="AU22" s="275">
        <v>1</v>
      </c>
      <c r="AV22" s="275">
        <v>2</v>
      </c>
      <c r="AW22" s="275">
        <v>3</v>
      </c>
      <c r="AX22" s="275">
        <v>0</v>
      </c>
      <c r="AY22" s="275">
        <v>1</v>
      </c>
      <c r="AZ22" s="275">
        <v>5</v>
      </c>
      <c r="BA22" s="275">
        <v>9</v>
      </c>
      <c r="BB22" s="275">
        <v>1</v>
      </c>
      <c r="BC22" s="275">
        <v>4</v>
      </c>
      <c r="BD22" s="275">
        <v>0</v>
      </c>
      <c r="BE22" s="275">
        <v>3</v>
      </c>
      <c r="BF22" s="275">
        <v>2</v>
      </c>
      <c r="BG22" s="275">
        <v>1</v>
      </c>
      <c r="BH22" s="275">
        <v>25</v>
      </c>
      <c r="BI22" s="275">
        <v>12</v>
      </c>
      <c r="BJ22" s="275">
        <v>35</v>
      </c>
      <c r="BK22" s="275">
        <v>18</v>
      </c>
      <c r="BL22" s="275">
        <v>30</v>
      </c>
      <c r="BM22" s="275">
        <v>13</v>
      </c>
      <c r="BN22" s="275">
        <v>36</v>
      </c>
      <c r="BO22" s="275">
        <v>25</v>
      </c>
      <c r="BP22" s="275">
        <v>46</v>
      </c>
      <c r="BQ22" s="275">
        <v>7</v>
      </c>
      <c r="BR22" s="275">
        <v>73</v>
      </c>
      <c r="BS22" s="275">
        <v>12</v>
      </c>
      <c r="BT22" s="275">
        <v>185</v>
      </c>
      <c r="BU22" s="275">
        <v>46</v>
      </c>
      <c r="BV22" s="275">
        <v>49</v>
      </c>
      <c r="BW22" s="275">
        <v>19</v>
      </c>
      <c r="BX22" s="275">
        <v>18</v>
      </c>
      <c r="BY22" s="275">
        <v>12</v>
      </c>
      <c r="BZ22" s="275">
        <v>20</v>
      </c>
      <c r="CA22" s="275">
        <v>10</v>
      </c>
      <c r="CB22" s="275">
        <v>17</v>
      </c>
      <c r="CC22" s="275">
        <v>18</v>
      </c>
      <c r="CD22" s="275">
        <v>178</v>
      </c>
      <c r="CE22" s="275">
        <v>172</v>
      </c>
      <c r="CF22" s="275">
        <v>70</v>
      </c>
      <c r="CG22" s="275">
        <v>122</v>
      </c>
      <c r="CH22" s="275">
        <v>253</v>
      </c>
      <c r="CI22" s="275">
        <v>397</v>
      </c>
      <c r="CJ22" s="275">
        <v>70</v>
      </c>
      <c r="CK22" s="275">
        <v>112</v>
      </c>
      <c r="CL22" s="275">
        <v>136</v>
      </c>
      <c r="CM22" s="275">
        <v>197</v>
      </c>
      <c r="CN22" s="275">
        <v>173</v>
      </c>
      <c r="CO22" s="275">
        <v>146</v>
      </c>
      <c r="CP22" s="275">
        <v>43</v>
      </c>
      <c r="CQ22" s="275">
        <v>94</v>
      </c>
      <c r="CR22" s="275">
        <v>57</v>
      </c>
      <c r="CS22" s="275">
        <v>99</v>
      </c>
      <c r="CT22" s="275">
        <v>47</v>
      </c>
      <c r="CU22" s="275">
        <v>46</v>
      </c>
      <c r="CV22" s="275">
        <v>93</v>
      </c>
      <c r="CW22" s="275">
        <v>103</v>
      </c>
      <c r="CX22" s="275">
        <v>42</v>
      </c>
      <c r="CY22" s="275">
        <v>52</v>
      </c>
      <c r="CZ22" s="275">
        <v>0</v>
      </c>
      <c r="DA22" s="275">
        <v>0</v>
      </c>
      <c r="DB22" s="275">
        <v>1</v>
      </c>
      <c r="DC22" s="275">
        <v>0</v>
      </c>
      <c r="DD22" s="275">
        <v>3</v>
      </c>
      <c r="DE22" s="275">
        <v>1</v>
      </c>
      <c r="DF22" s="272"/>
      <c r="DG22" s="272"/>
      <c r="DH22" s="275">
        <v>2</v>
      </c>
      <c r="DI22" s="275">
        <v>4</v>
      </c>
    </row>
    <row r="23" spans="1:113" ht="15.75" customHeight="1">
      <c r="A23" s="275" t="s">
        <v>514</v>
      </c>
      <c r="B23" s="275" t="s">
        <v>572</v>
      </c>
      <c r="C23" s="275" t="s">
        <v>49</v>
      </c>
      <c r="D23" s="120" t="s">
        <v>516</v>
      </c>
      <c r="E23" s="140" t="s">
        <v>517</v>
      </c>
      <c r="F23" s="275" t="s">
        <v>573</v>
      </c>
      <c r="G23" s="272"/>
      <c r="H23" s="275" t="s">
        <v>574</v>
      </c>
      <c r="I23" s="275" t="s">
        <v>574</v>
      </c>
      <c r="J23" s="275">
        <v>1</v>
      </c>
      <c r="K23" s="275">
        <v>1</v>
      </c>
      <c r="L23" s="275">
        <v>1</v>
      </c>
      <c r="M23" s="275">
        <v>2</v>
      </c>
      <c r="N23" s="275">
        <v>54</v>
      </c>
      <c r="O23" s="275">
        <v>102</v>
      </c>
      <c r="P23" s="275">
        <v>0</v>
      </c>
      <c r="Q23" s="275">
        <v>1</v>
      </c>
      <c r="R23" s="275">
        <v>0</v>
      </c>
      <c r="S23" s="275">
        <v>0</v>
      </c>
      <c r="T23" s="275">
        <v>0</v>
      </c>
      <c r="U23" s="275">
        <v>0</v>
      </c>
      <c r="V23" s="275">
        <v>0</v>
      </c>
      <c r="W23" s="275">
        <v>0</v>
      </c>
      <c r="X23" s="275">
        <v>0</v>
      </c>
      <c r="Y23" s="275">
        <v>0</v>
      </c>
      <c r="Z23" s="275">
        <v>0</v>
      </c>
      <c r="AA23" s="275">
        <v>0</v>
      </c>
      <c r="AB23" s="275">
        <v>0</v>
      </c>
      <c r="AC23" s="275">
        <v>0</v>
      </c>
      <c r="AD23" s="275">
        <v>2</v>
      </c>
      <c r="AE23" s="275">
        <v>1</v>
      </c>
      <c r="AF23" s="275">
        <v>0</v>
      </c>
      <c r="AG23" s="275">
        <v>1</v>
      </c>
      <c r="AH23" s="275">
        <v>0</v>
      </c>
      <c r="AI23" s="275">
        <v>1</v>
      </c>
      <c r="AJ23" s="275">
        <v>0</v>
      </c>
      <c r="AK23" s="275">
        <v>0</v>
      </c>
      <c r="AL23" s="275">
        <v>0</v>
      </c>
      <c r="AM23" s="275">
        <v>0</v>
      </c>
      <c r="AN23" s="275">
        <v>0</v>
      </c>
      <c r="AO23" s="275">
        <v>1</v>
      </c>
      <c r="AP23" s="275">
        <v>0</v>
      </c>
      <c r="AQ23" s="275">
        <v>1</v>
      </c>
      <c r="AR23" s="275">
        <v>0</v>
      </c>
      <c r="AS23" s="275">
        <v>1</v>
      </c>
      <c r="AT23" s="275">
        <v>0</v>
      </c>
      <c r="AU23" s="275">
        <v>0</v>
      </c>
      <c r="AV23" s="275">
        <v>0</v>
      </c>
      <c r="AW23" s="275">
        <v>0</v>
      </c>
      <c r="AX23" s="275">
        <v>0</v>
      </c>
      <c r="AY23" s="275">
        <v>1</v>
      </c>
      <c r="AZ23" s="275">
        <v>0</v>
      </c>
      <c r="BA23" s="275">
        <v>2</v>
      </c>
      <c r="BB23" s="275">
        <v>0</v>
      </c>
      <c r="BC23" s="275">
        <v>1</v>
      </c>
      <c r="BD23" s="275">
        <v>0</v>
      </c>
      <c r="BE23" s="275">
        <v>1</v>
      </c>
      <c r="BF23" s="275">
        <v>0</v>
      </c>
      <c r="BG23" s="275">
        <v>0</v>
      </c>
      <c r="BH23" s="275">
        <v>7</v>
      </c>
      <c r="BI23" s="275">
        <v>5</v>
      </c>
      <c r="BJ23" s="275">
        <v>22</v>
      </c>
      <c r="BK23" s="275">
        <v>8</v>
      </c>
      <c r="BL23" s="275">
        <v>43</v>
      </c>
      <c r="BM23" s="275">
        <v>14</v>
      </c>
      <c r="BN23" s="275">
        <v>27</v>
      </c>
      <c r="BO23" s="275">
        <v>19</v>
      </c>
      <c r="BP23" s="275">
        <v>18</v>
      </c>
      <c r="BQ23" s="275">
        <v>12</v>
      </c>
      <c r="BR23" s="275">
        <v>30</v>
      </c>
      <c r="BS23" s="275">
        <v>10</v>
      </c>
      <c r="BT23" s="275">
        <v>68</v>
      </c>
      <c r="BU23" s="275">
        <v>52</v>
      </c>
      <c r="BV23" s="275">
        <v>37</v>
      </c>
      <c r="BW23" s="275">
        <v>35</v>
      </c>
      <c r="BX23" s="275">
        <v>112</v>
      </c>
      <c r="BY23" s="275">
        <v>105</v>
      </c>
      <c r="BZ23" s="275">
        <v>108</v>
      </c>
      <c r="CA23" s="275">
        <v>121</v>
      </c>
      <c r="CB23" s="275">
        <v>138</v>
      </c>
      <c r="CC23" s="275">
        <v>149</v>
      </c>
      <c r="CD23" s="275">
        <v>320</v>
      </c>
      <c r="CE23" s="275">
        <v>214</v>
      </c>
      <c r="CF23" s="275">
        <v>127</v>
      </c>
      <c r="CG23" s="275">
        <v>108</v>
      </c>
      <c r="CH23" s="275">
        <v>72</v>
      </c>
      <c r="CI23" s="275">
        <v>86</v>
      </c>
      <c r="CJ23" s="275">
        <v>15</v>
      </c>
      <c r="CK23" s="275">
        <v>22</v>
      </c>
      <c r="CL23" s="275">
        <v>52</v>
      </c>
      <c r="CM23" s="275">
        <v>77</v>
      </c>
      <c r="CN23" s="275">
        <v>64</v>
      </c>
      <c r="CO23" s="275">
        <v>43</v>
      </c>
      <c r="CP23" s="275">
        <v>73</v>
      </c>
      <c r="CQ23" s="275">
        <v>70</v>
      </c>
      <c r="CR23" s="275">
        <v>43</v>
      </c>
      <c r="CS23" s="275">
        <v>35</v>
      </c>
      <c r="CT23" s="275">
        <v>89</v>
      </c>
      <c r="CU23" s="275">
        <v>83</v>
      </c>
      <c r="CV23" s="275">
        <v>57</v>
      </c>
      <c r="CW23" s="275">
        <v>45</v>
      </c>
      <c r="CX23" s="275">
        <v>35</v>
      </c>
      <c r="CY23" s="275">
        <v>45</v>
      </c>
      <c r="CZ23" s="275">
        <v>8</v>
      </c>
      <c r="DA23" s="275">
        <v>11</v>
      </c>
      <c r="DB23" s="275">
        <v>0</v>
      </c>
      <c r="DC23" s="275">
        <v>1</v>
      </c>
      <c r="DD23" s="275">
        <v>0</v>
      </c>
      <c r="DE23" s="275">
        <v>3</v>
      </c>
      <c r="DF23" s="272"/>
      <c r="DG23" s="272"/>
      <c r="DH23" s="275">
        <v>2</v>
      </c>
      <c r="DI23" s="275">
        <v>3</v>
      </c>
    </row>
    <row r="24" spans="1:113" ht="15.75" customHeight="1">
      <c r="A24" s="275" t="s">
        <v>514</v>
      </c>
      <c r="B24" s="275" t="s">
        <v>575</v>
      </c>
      <c r="C24" s="275" t="s">
        <v>49</v>
      </c>
      <c r="D24" s="120" t="s">
        <v>516</v>
      </c>
      <c r="E24" s="140" t="s">
        <v>517</v>
      </c>
      <c r="F24" s="120" t="s">
        <v>704</v>
      </c>
      <c r="G24" s="272"/>
      <c r="H24" s="275" t="s">
        <v>529</v>
      </c>
      <c r="I24" s="275" t="s">
        <v>529</v>
      </c>
      <c r="J24" s="275">
        <v>0</v>
      </c>
      <c r="K24" s="275">
        <v>0</v>
      </c>
      <c r="L24" s="275">
        <v>0</v>
      </c>
      <c r="M24" s="275">
        <v>0</v>
      </c>
      <c r="N24" s="275">
        <v>10</v>
      </c>
      <c r="O24" s="275">
        <v>27</v>
      </c>
      <c r="P24" s="275">
        <v>0</v>
      </c>
      <c r="Q24" s="275">
        <v>0</v>
      </c>
      <c r="R24" s="275">
        <v>0</v>
      </c>
      <c r="S24" s="275">
        <v>0</v>
      </c>
      <c r="T24" s="275">
        <v>0</v>
      </c>
      <c r="U24" s="275">
        <v>0</v>
      </c>
      <c r="V24" s="275">
        <v>0</v>
      </c>
      <c r="W24" s="275">
        <v>0</v>
      </c>
      <c r="X24" s="275">
        <v>0</v>
      </c>
      <c r="Y24" s="275">
        <v>0</v>
      </c>
      <c r="Z24" s="275">
        <v>0</v>
      </c>
      <c r="AA24" s="275">
        <v>0</v>
      </c>
      <c r="AB24" s="275">
        <v>0</v>
      </c>
      <c r="AC24" s="275">
        <v>0</v>
      </c>
      <c r="AD24" s="275">
        <v>0</v>
      </c>
      <c r="AE24" s="275">
        <v>0</v>
      </c>
      <c r="AF24" s="275">
        <v>0</v>
      </c>
      <c r="AG24" s="275">
        <v>0</v>
      </c>
      <c r="AH24" s="275">
        <v>0</v>
      </c>
      <c r="AI24" s="275">
        <v>0</v>
      </c>
      <c r="AJ24" s="275">
        <v>0</v>
      </c>
      <c r="AK24" s="275">
        <v>0</v>
      </c>
      <c r="AL24" s="275">
        <v>0</v>
      </c>
      <c r="AM24" s="275">
        <v>0</v>
      </c>
      <c r="AN24" s="275">
        <v>1</v>
      </c>
      <c r="AO24" s="275">
        <v>0</v>
      </c>
      <c r="AP24" s="275">
        <v>1</v>
      </c>
      <c r="AQ24" s="275">
        <v>0</v>
      </c>
      <c r="AR24" s="275">
        <v>0</v>
      </c>
      <c r="AS24" s="275">
        <v>0</v>
      </c>
      <c r="AT24" s="275">
        <v>0</v>
      </c>
      <c r="AU24" s="275">
        <v>1</v>
      </c>
      <c r="AV24" s="275">
        <v>0</v>
      </c>
      <c r="AW24" s="275">
        <v>0</v>
      </c>
      <c r="AX24" s="275">
        <v>0</v>
      </c>
      <c r="AY24" s="275">
        <v>0</v>
      </c>
      <c r="AZ24" s="275">
        <v>0</v>
      </c>
      <c r="BA24" s="275">
        <v>0</v>
      </c>
      <c r="BB24" s="275">
        <v>0</v>
      </c>
      <c r="BC24" s="275">
        <v>0</v>
      </c>
      <c r="BD24" s="275">
        <v>0</v>
      </c>
      <c r="BE24" s="275">
        <v>1</v>
      </c>
      <c r="BF24" s="275">
        <v>1</v>
      </c>
      <c r="BG24" s="275">
        <v>1</v>
      </c>
      <c r="BH24" s="275">
        <v>0</v>
      </c>
      <c r="BI24" s="275">
        <v>1</v>
      </c>
      <c r="BJ24" s="275">
        <v>0</v>
      </c>
      <c r="BK24" s="275">
        <v>0</v>
      </c>
      <c r="BL24" s="275">
        <v>2</v>
      </c>
      <c r="BM24" s="275">
        <v>1</v>
      </c>
      <c r="BN24" s="275">
        <v>1</v>
      </c>
      <c r="BO24" s="275">
        <v>0</v>
      </c>
      <c r="BP24" s="275">
        <v>1</v>
      </c>
      <c r="BQ24" s="275">
        <v>0</v>
      </c>
      <c r="BR24" s="275">
        <v>2</v>
      </c>
      <c r="BS24" s="275">
        <v>0</v>
      </c>
      <c r="BT24" s="275">
        <v>3</v>
      </c>
      <c r="BU24" s="275">
        <v>2</v>
      </c>
      <c r="BV24" s="275">
        <v>3</v>
      </c>
      <c r="BW24" s="275">
        <v>5</v>
      </c>
      <c r="BX24" s="275">
        <v>23</v>
      </c>
      <c r="BY24" s="275">
        <v>8</v>
      </c>
      <c r="BZ24" s="275">
        <v>9</v>
      </c>
      <c r="CA24" s="275">
        <v>13</v>
      </c>
      <c r="CB24" s="275">
        <v>27</v>
      </c>
      <c r="CC24" s="275">
        <v>1</v>
      </c>
      <c r="CD24" s="275">
        <v>32</v>
      </c>
      <c r="CE24" s="275">
        <v>12</v>
      </c>
      <c r="CF24" s="275">
        <v>18</v>
      </c>
      <c r="CG24" s="275">
        <v>12</v>
      </c>
      <c r="CH24" s="275">
        <v>7</v>
      </c>
      <c r="CI24" s="275">
        <v>4</v>
      </c>
      <c r="CJ24" s="275">
        <v>1</v>
      </c>
      <c r="CK24" s="275">
        <v>2</v>
      </c>
      <c r="CL24" s="275">
        <v>9</v>
      </c>
      <c r="CM24" s="275">
        <v>4</v>
      </c>
      <c r="CN24" s="275">
        <v>1</v>
      </c>
      <c r="CO24" s="275">
        <v>1</v>
      </c>
      <c r="CP24" s="275">
        <v>7</v>
      </c>
      <c r="CQ24" s="275">
        <v>4</v>
      </c>
      <c r="CR24" s="275">
        <v>22</v>
      </c>
      <c r="CS24" s="275">
        <v>20</v>
      </c>
      <c r="CT24" s="275">
        <v>13</v>
      </c>
      <c r="CU24" s="275">
        <v>17</v>
      </c>
      <c r="CV24" s="275">
        <v>7</v>
      </c>
      <c r="CW24" s="275">
        <v>10</v>
      </c>
      <c r="CX24" s="275">
        <v>10</v>
      </c>
      <c r="CY24" s="275">
        <v>20</v>
      </c>
      <c r="CZ24" s="275">
        <v>1</v>
      </c>
      <c r="DA24" s="275">
        <v>1</v>
      </c>
      <c r="DB24" s="275">
        <v>1</v>
      </c>
      <c r="DC24" s="275">
        <v>2</v>
      </c>
      <c r="DD24" s="275">
        <v>1</v>
      </c>
      <c r="DE24" s="275">
        <v>4</v>
      </c>
      <c r="DF24" s="272"/>
      <c r="DG24" s="272"/>
      <c r="DH24" s="275">
        <v>6</v>
      </c>
      <c r="DI24" s="275">
        <v>1</v>
      </c>
    </row>
    <row r="25" spans="1:113" ht="15.75" customHeight="1">
      <c r="A25" s="275" t="s">
        <v>514</v>
      </c>
      <c r="B25" s="275" t="s">
        <v>705</v>
      </c>
      <c r="C25" s="275" t="s">
        <v>49</v>
      </c>
      <c r="D25" s="120" t="s">
        <v>516</v>
      </c>
      <c r="E25" s="140" t="s">
        <v>517</v>
      </c>
      <c r="F25" s="120" t="s">
        <v>704</v>
      </c>
      <c r="G25" s="272"/>
      <c r="H25" s="275" t="s">
        <v>529</v>
      </c>
      <c r="I25" s="275" t="s">
        <v>529</v>
      </c>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v>0</v>
      </c>
      <c r="BC25" s="275">
        <v>1</v>
      </c>
      <c r="BD25" s="275">
        <v>0</v>
      </c>
      <c r="BE25" s="275">
        <v>2</v>
      </c>
      <c r="BF25" s="275">
        <v>0</v>
      </c>
      <c r="BG25" s="275">
        <v>1</v>
      </c>
      <c r="BH25" s="275">
        <v>0</v>
      </c>
      <c r="BI25" s="275">
        <v>2</v>
      </c>
      <c r="BJ25" s="275">
        <v>1</v>
      </c>
      <c r="BK25" s="275">
        <v>1</v>
      </c>
      <c r="BL25" s="275">
        <v>1</v>
      </c>
      <c r="BM25" s="275">
        <v>2</v>
      </c>
      <c r="BN25" s="275">
        <v>0</v>
      </c>
      <c r="BO25" s="275">
        <v>1</v>
      </c>
      <c r="BP25" s="275">
        <v>0</v>
      </c>
      <c r="BQ25" s="275">
        <v>0</v>
      </c>
      <c r="BR25" s="275">
        <v>0</v>
      </c>
      <c r="BS25" s="275">
        <v>0</v>
      </c>
      <c r="BT25" s="275">
        <v>5</v>
      </c>
      <c r="BU25" s="275">
        <v>6</v>
      </c>
      <c r="BV25" s="275">
        <v>10</v>
      </c>
      <c r="BW25" s="275">
        <v>6</v>
      </c>
      <c r="BX25" s="275">
        <v>9</v>
      </c>
      <c r="BY25" s="275">
        <v>2</v>
      </c>
      <c r="BZ25" s="275">
        <v>3</v>
      </c>
      <c r="CA25" s="275">
        <v>6</v>
      </c>
      <c r="CB25" s="275">
        <v>9</v>
      </c>
      <c r="CC25" s="275">
        <v>3</v>
      </c>
      <c r="CD25" s="275">
        <v>16</v>
      </c>
      <c r="CE25" s="275">
        <v>14</v>
      </c>
      <c r="CF25" s="275">
        <v>15</v>
      </c>
      <c r="CG25" s="275">
        <v>8</v>
      </c>
      <c r="CH25" s="275">
        <v>20</v>
      </c>
      <c r="CI25" s="275">
        <v>3</v>
      </c>
      <c r="CJ25" s="275">
        <v>15</v>
      </c>
      <c r="CK25" s="275">
        <v>5</v>
      </c>
      <c r="CL25" s="275">
        <v>19</v>
      </c>
      <c r="CM25" s="275">
        <v>4</v>
      </c>
      <c r="CN25" s="275">
        <v>9</v>
      </c>
      <c r="CO25" s="275">
        <v>3</v>
      </c>
      <c r="CP25" s="275" t="s">
        <v>448</v>
      </c>
      <c r="CQ25" s="275" t="s">
        <v>448</v>
      </c>
      <c r="CR25" s="275" t="s">
        <v>448</v>
      </c>
      <c r="CS25" s="275" t="s">
        <v>448</v>
      </c>
      <c r="CT25" s="275" t="s">
        <v>448</v>
      </c>
      <c r="CU25" s="275" t="s">
        <v>448</v>
      </c>
      <c r="CV25" s="275" t="s">
        <v>448</v>
      </c>
      <c r="CW25" s="275" t="s">
        <v>448</v>
      </c>
      <c r="CX25" s="275" t="s">
        <v>448</v>
      </c>
      <c r="CY25" s="275" t="s">
        <v>448</v>
      </c>
      <c r="CZ25" s="275" t="s">
        <v>448</v>
      </c>
      <c r="DA25" s="275" t="s">
        <v>448</v>
      </c>
      <c r="DB25" s="275" t="s">
        <v>448</v>
      </c>
      <c r="DC25" s="275" t="s">
        <v>448</v>
      </c>
      <c r="DD25" s="275" t="s">
        <v>448</v>
      </c>
      <c r="DE25" s="275" t="s">
        <v>448</v>
      </c>
      <c r="DF25" s="275"/>
      <c r="DG25" s="272"/>
      <c r="DH25" s="275" t="s">
        <v>448</v>
      </c>
      <c r="DI25" s="275" t="s">
        <v>448</v>
      </c>
    </row>
    <row r="26" spans="1:113" ht="15.75" customHeight="1">
      <c r="A26" s="275" t="s">
        <v>514</v>
      </c>
      <c r="B26" s="275" t="s">
        <v>576</v>
      </c>
      <c r="C26" s="275" t="s">
        <v>49</v>
      </c>
      <c r="D26" s="120" t="s">
        <v>516</v>
      </c>
      <c r="E26" s="140" t="s">
        <v>517</v>
      </c>
      <c r="F26" s="120" t="s">
        <v>706</v>
      </c>
      <c r="G26" s="272"/>
      <c r="H26" s="275" t="s">
        <v>529</v>
      </c>
      <c r="I26" s="275" t="s">
        <v>577</v>
      </c>
      <c r="J26" s="275">
        <v>0</v>
      </c>
      <c r="K26" s="275">
        <v>0</v>
      </c>
      <c r="L26" s="275">
        <v>0</v>
      </c>
      <c r="M26" s="275">
        <v>0</v>
      </c>
      <c r="N26" s="275">
        <v>10</v>
      </c>
      <c r="O26" s="275">
        <v>10</v>
      </c>
      <c r="P26" s="275">
        <v>0</v>
      </c>
      <c r="Q26" s="275">
        <v>0</v>
      </c>
      <c r="R26" s="275">
        <v>0</v>
      </c>
      <c r="S26" s="275">
        <v>0</v>
      </c>
      <c r="T26" s="275">
        <v>0</v>
      </c>
      <c r="U26" s="275">
        <v>0</v>
      </c>
      <c r="V26" s="275">
        <v>0</v>
      </c>
      <c r="W26" s="275">
        <v>0</v>
      </c>
      <c r="X26" s="275">
        <v>0</v>
      </c>
      <c r="Y26" s="275">
        <v>0</v>
      </c>
      <c r="Z26" s="275">
        <v>0</v>
      </c>
      <c r="AA26" s="275">
        <v>0</v>
      </c>
      <c r="AB26" s="275">
        <v>0</v>
      </c>
      <c r="AC26" s="275">
        <v>0</v>
      </c>
      <c r="AD26" s="275">
        <v>0</v>
      </c>
      <c r="AE26" s="275">
        <v>0</v>
      </c>
      <c r="AF26" s="275">
        <v>0</v>
      </c>
      <c r="AG26" s="275">
        <v>0</v>
      </c>
      <c r="AH26" s="275">
        <v>0</v>
      </c>
      <c r="AI26" s="275">
        <v>0</v>
      </c>
      <c r="AJ26" s="275">
        <v>0</v>
      </c>
      <c r="AK26" s="275">
        <v>0</v>
      </c>
      <c r="AL26" s="275">
        <v>0</v>
      </c>
      <c r="AM26" s="275">
        <v>0</v>
      </c>
      <c r="AN26" s="275">
        <v>0</v>
      </c>
      <c r="AO26" s="275">
        <v>0</v>
      </c>
      <c r="AP26" s="275">
        <v>0</v>
      </c>
      <c r="AQ26" s="275">
        <v>0</v>
      </c>
      <c r="AR26" s="275">
        <v>0</v>
      </c>
      <c r="AS26" s="275">
        <v>0</v>
      </c>
      <c r="AT26" s="275">
        <v>0</v>
      </c>
      <c r="AU26" s="275">
        <v>1</v>
      </c>
      <c r="AV26" s="275">
        <v>0</v>
      </c>
      <c r="AW26" s="275">
        <v>1</v>
      </c>
      <c r="AX26" s="275">
        <v>0</v>
      </c>
      <c r="AY26" s="275">
        <v>0</v>
      </c>
      <c r="AZ26" s="275">
        <v>0</v>
      </c>
      <c r="BA26" s="275">
        <v>2</v>
      </c>
      <c r="BB26" s="275">
        <v>0</v>
      </c>
      <c r="BC26" s="275">
        <v>0</v>
      </c>
      <c r="BD26" s="275">
        <v>0</v>
      </c>
      <c r="BE26" s="275">
        <v>0</v>
      </c>
      <c r="BF26" s="275">
        <v>0</v>
      </c>
      <c r="BG26" s="275">
        <v>1</v>
      </c>
      <c r="BH26" s="275">
        <v>0</v>
      </c>
      <c r="BI26" s="275">
        <v>1</v>
      </c>
      <c r="BJ26" s="275">
        <v>2</v>
      </c>
      <c r="BK26" s="275">
        <v>1</v>
      </c>
      <c r="BL26" s="275">
        <v>2</v>
      </c>
      <c r="BM26" s="275">
        <v>1</v>
      </c>
      <c r="BN26" s="275">
        <v>0</v>
      </c>
      <c r="BO26" s="275">
        <v>1</v>
      </c>
      <c r="BP26" s="275">
        <v>0</v>
      </c>
      <c r="BQ26" s="275">
        <v>1</v>
      </c>
      <c r="BR26" s="275">
        <v>5</v>
      </c>
      <c r="BS26" s="275">
        <v>2</v>
      </c>
      <c r="BT26" s="275">
        <v>16</v>
      </c>
      <c r="BU26" s="275">
        <v>11</v>
      </c>
      <c r="BV26" s="275">
        <v>4</v>
      </c>
      <c r="BW26" s="275">
        <v>2</v>
      </c>
      <c r="BX26" s="275">
        <v>3</v>
      </c>
      <c r="BY26" s="275">
        <v>6</v>
      </c>
      <c r="BZ26" s="275">
        <v>19</v>
      </c>
      <c r="CA26" s="275">
        <v>29</v>
      </c>
      <c r="CB26" s="275">
        <v>45</v>
      </c>
      <c r="CC26" s="275">
        <v>75</v>
      </c>
      <c r="CD26" s="275">
        <v>36</v>
      </c>
      <c r="CE26" s="275">
        <v>62</v>
      </c>
      <c r="CF26" s="275">
        <v>53</v>
      </c>
      <c r="CG26" s="275">
        <v>73</v>
      </c>
      <c r="CH26" s="275">
        <v>13</v>
      </c>
      <c r="CI26" s="275">
        <v>24</v>
      </c>
      <c r="CJ26" s="275">
        <v>13</v>
      </c>
      <c r="CK26" s="275">
        <v>11</v>
      </c>
      <c r="CL26" s="275">
        <v>36</v>
      </c>
      <c r="CM26" s="275">
        <v>30</v>
      </c>
      <c r="CN26" s="275">
        <v>3</v>
      </c>
      <c r="CO26" s="275">
        <v>5</v>
      </c>
      <c r="CP26" s="275">
        <v>27</v>
      </c>
      <c r="CQ26" s="275">
        <v>24</v>
      </c>
      <c r="CR26" s="275">
        <v>65</v>
      </c>
      <c r="CS26" s="275">
        <v>64</v>
      </c>
      <c r="CT26" s="275">
        <v>46</v>
      </c>
      <c r="CU26" s="275">
        <v>51</v>
      </c>
      <c r="CV26" s="275">
        <v>11</v>
      </c>
      <c r="CW26" s="275">
        <v>22</v>
      </c>
      <c r="CX26" s="275">
        <v>25</v>
      </c>
      <c r="CY26" s="275">
        <v>14</v>
      </c>
      <c r="CZ26" s="275">
        <v>1</v>
      </c>
      <c r="DA26" s="275">
        <v>4</v>
      </c>
      <c r="DB26" s="275">
        <v>1</v>
      </c>
      <c r="DC26" s="275">
        <v>3</v>
      </c>
      <c r="DD26" s="275">
        <v>5</v>
      </c>
      <c r="DE26" s="275">
        <v>4</v>
      </c>
      <c r="DF26" s="272"/>
      <c r="DG26" s="272"/>
      <c r="DH26" s="275">
        <v>5</v>
      </c>
      <c r="DI26" s="275">
        <v>7</v>
      </c>
    </row>
    <row r="27" spans="1:113" ht="15.75" customHeight="1">
      <c r="A27" s="275" t="s">
        <v>514</v>
      </c>
      <c r="B27" s="275" t="s">
        <v>707</v>
      </c>
      <c r="C27" s="275" t="s">
        <v>49</v>
      </c>
      <c r="D27" s="120" t="s">
        <v>516</v>
      </c>
      <c r="E27" s="140" t="s">
        <v>517</v>
      </c>
      <c r="F27" s="120" t="s">
        <v>706</v>
      </c>
      <c r="G27" s="272"/>
      <c r="H27" s="275" t="s">
        <v>529</v>
      </c>
      <c r="I27" s="275" t="s">
        <v>577</v>
      </c>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v>0</v>
      </c>
      <c r="BC27" s="275">
        <v>0</v>
      </c>
      <c r="BD27" s="275">
        <v>0</v>
      </c>
      <c r="BE27" s="275">
        <v>1</v>
      </c>
      <c r="BF27" s="275">
        <v>0</v>
      </c>
      <c r="BG27" s="275">
        <v>0</v>
      </c>
      <c r="BH27" s="275">
        <v>0</v>
      </c>
      <c r="BI27" s="275">
        <v>1</v>
      </c>
      <c r="BJ27" s="275">
        <v>2</v>
      </c>
      <c r="BK27" s="275">
        <v>2</v>
      </c>
      <c r="BL27" s="275">
        <v>1</v>
      </c>
      <c r="BM27" s="275">
        <v>5</v>
      </c>
      <c r="BN27" s="275">
        <v>0</v>
      </c>
      <c r="BO27" s="275">
        <v>1</v>
      </c>
      <c r="BP27" s="275">
        <v>6</v>
      </c>
      <c r="BQ27" s="275">
        <v>1</v>
      </c>
      <c r="BR27" s="275">
        <v>2</v>
      </c>
      <c r="BS27" s="275">
        <v>0</v>
      </c>
      <c r="BT27" s="275">
        <v>4</v>
      </c>
      <c r="BU27" s="275">
        <v>7</v>
      </c>
      <c r="BV27" s="275">
        <v>7</v>
      </c>
      <c r="BW27" s="275">
        <v>5</v>
      </c>
      <c r="BX27" s="275">
        <v>29</v>
      </c>
      <c r="BY27" s="275">
        <v>20</v>
      </c>
      <c r="BZ27" s="275">
        <v>52</v>
      </c>
      <c r="CA27" s="275">
        <v>40</v>
      </c>
      <c r="CB27" s="275">
        <v>71</v>
      </c>
      <c r="CC27" s="275">
        <v>89</v>
      </c>
      <c r="CD27" s="275">
        <v>50</v>
      </c>
      <c r="CE27" s="275">
        <v>54</v>
      </c>
      <c r="CF27" s="275" t="s">
        <v>448</v>
      </c>
      <c r="CG27" s="275" t="s">
        <v>448</v>
      </c>
      <c r="CH27" s="275" t="s">
        <v>448</v>
      </c>
      <c r="CI27" s="275" t="s">
        <v>448</v>
      </c>
      <c r="CJ27" s="275" t="s">
        <v>448</v>
      </c>
      <c r="CK27" s="275" t="s">
        <v>448</v>
      </c>
      <c r="CL27" s="275" t="s">
        <v>448</v>
      </c>
      <c r="CM27" s="275" t="s">
        <v>448</v>
      </c>
      <c r="CN27" s="275" t="s">
        <v>448</v>
      </c>
      <c r="CO27" s="275" t="s">
        <v>448</v>
      </c>
      <c r="CP27" s="275" t="s">
        <v>448</v>
      </c>
      <c r="CQ27" s="275" t="s">
        <v>448</v>
      </c>
      <c r="CR27" s="275" t="s">
        <v>448</v>
      </c>
      <c r="CS27" s="275" t="s">
        <v>448</v>
      </c>
      <c r="CT27" s="275" t="s">
        <v>448</v>
      </c>
      <c r="CU27" s="275" t="s">
        <v>448</v>
      </c>
      <c r="CV27" s="275" t="s">
        <v>448</v>
      </c>
      <c r="CW27" s="275" t="s">
        <v>448</v>
      </c>
      <c r="CX27" s="275" t="s">
        <v>448</v>
      </c>
      <c r="CY27" s="275" t="s">
        <v>448</v>
      </c>
      <c r="CZ27" s="275" t="s">
        <v>448</v>
      </c>
      <c r="DA27" s="275" t="s">
        <v>448</v>
      </c>
      <c r="DB27" s="275" t="s">
        <v>448</v>
      </c>
      <c r="DC27" s="275" t="s">
        <v>448</v>
      </c>
      <c r="DD27" s="275" t="s">
        <v>448</v>
      </c>
      <c r="DE27" s="275" t="s">
        <v>448</v>
      </c>
      <c r="DF27" s="272"/>
      <c r="DG27" s="272"/>
      <c r="DH27" s="275" t="s">
        <v>448</v>
      </c>
      <c r="DI27" s="275" t="s">
        <v>448</v>
      </c>
    </row>
    <row r="28" spans="1:113" ht="15.75" customHeight="1">
      <c r="A28" s="275" t="s">
        <v>514</v>
      </c>
      <c r="B28" s="275" t="s">
        <v>579</v>
      </c>
      <c r="C28" s="275" t="s">
        <v>49</v>
      </c>
      <c r="D28" s="120" t="s">
        <v>516</v>
      </c>
      <c r="E28" s="140" t="s">
        <v>517</v>
      </c>
      <c r="F28" s="275" t="s">
        <v>580</v>
      </c>
      <c r="G28" s="272"/>
      <c r="H28" s="275" t="s">
        <v>519</v>
      </c>
      <c r="I28" s="275" t="s">
        <v>91</v>
      </c>
      <c r="J28" s="275">
        <v>0</v>
      </c>
      <c r="K28" s="275">
        <v>0</v>
      </c>
      <c r="L28" s="275">
        <v>0</v>
      </c>
      <c r="M28" s="275">
        <v>0</v>
      </c>
      <c r="N28" s="275">
        <v>188</v>
      </c>
      <c r="O28" s="275">
        <v>280</v>
      </c>
      <c r="P28" s="275">
        <v>0</v>
      </c>
      <c r="Q28" s="275">
        <v>3</v>
      </c>
      <c r="R28" s="275">
        <v>0</v>
      </c>
      <c r="S28" s="275">
        <v>0</v>
      </c>
      <c r="T28" s="275">
        <v>0</v>
      </c>
      <c r="U28" s="275">
        <v>0</v>
      </c>
      <c r="V28" s="275">
        <v>0</v>
      </c>
      <c r="W28" s="275">
        <v>0</v>
      </c>
      <c r="X28" s="275">
        <v>0</v>
      </c>
      <c r="Y28" s="275">
        <v>0</v>
      </c>
      <c r="Z28" s="275">
        <v>0</v>
      </c>
      <c r="AA28" s="275">
        <v>0</v>
      </c>
      <c r="AB28" s="275">
        <v>0</v>
      </c>
      <c r="AC28" s="275">
        <v>0</v>
      </c>
      <c r="AD28" s="275">
        <v>0</v>
      </c>
      <c r="AE28" s="275">
        <v>0</v>
      </c>
      <c r="AF28" s="275">
        <v>0</v>
      </c>
      <c r="AG28" s="275">
        <v>0</v>
      </c>
      <c r="AH28" s="275">
        <v>0</v>
      </c>
      <c r="AI28" s="275">
        <v>0</v>
      </c>
      <c r="AJ28" s="275">
        <v>0</v>
      </c>
      <c r="AK28" s="275">
        <v>0</v>
      </c>
      <c r="AL28" s="275">
        <v>0</v>
      </c>
      <c r="AM28" s="275">
        <v>0</v>
      </c>
      <c r="AN28" s="275">
        <v>0</v>
      </c>
      <c r="AO28" s="275">
        <v>0</v>
      </c>
      <c r="AP28" s="275">
        <v>0</v>
      </c>
      <c r="AQ28" s="275">
        <v>0</v>
      </c>
      <c r="AR28" s="275">
        <v>0</v>
      </c>
      <c r="AS28" s="275">
        <v>0</v>
      </c>
      <c r="AT28" s="275">
        <v>0</v>
      </c>
      <c r="AU28" s="275">
        <v>1</v>
      </c>
      <c r="AV28" s="275">
        <v>0</v>
      </c>
      <c r="AW28" s="275">
        <v>1</v>
      </c>
      <c r="AX28" s="275">
        <v>0</v>
      </c>
      <c r="AY28" s="275">
        <v>0</v>
      </c>
      <c r="AZ28" s="275">
        <v>0</v>
      </c>
      <c r="BA28" s="275">
        <v>0</v>
      </c>
      <c r="BB28" s="275">
        <v>0</v>
      </c>
      <c r="BC28" s="275">
        <v>0</v>
      </c>
      <c r="BD28" s="275">
        <v>0</v>
      </c>
      <c r="BE28" s="275">
        <v>0</v>
      </c>
      <c r="BF28" s="275">
        <v>0</v>
      </c>
      <c r="BG28" s="275">
        <v>0</v>
      </c>
      <c r="BH28" s="275">
        <v>0</v>
      </c>
      <c r="BI28" s="275">
        <v>0</v>
      </c>
      <c r="BJ28" s="275">
        <v>0</v>
      </c>
      <c r="BK28" s="275">
        <v>0</v>
      </c>
      <c r="BL28" s="275">
        <v>0</v>
      </c>
      <c r="BM28" s="275">
        <v>0</v>
      </c>
      <c r="BN28" s="275">
        <v>5</v>
      </c>
      <c r="BO28" s="275">
        <v>3</v>
      </c>
      <c r="BP28" s="275">
        <v>5</v>
      </c>
      <c r="BQ28" s="275">
        <v>3</v>
      </c>
      <c r="BR28" s="275">
        <v>7</v>
      </c>
      <c r="BS28" s="275">
        <v>5</v>
      </c>
      <c r="BT28" s="275">
        <v>28</v>
      </c>
      <c r="BU28" s="275">
        <v>33</v>
      </c>
      <c r="BV28" s="275">
        <v>6</v>
      </c>
      <c r="BW28" s="275">
        <v>7</v>
      </c>
      <c r="BX28" s="275">
        <v>13</v>
      </c>
      <c r="BY28" s="275">
        <v>22</v>
      </c>
      <c r="BZ28" s="275">
        <v>32</v>
      </c>
      <c r="CA28" s="275">
        <v>96</v>
      </c>
      <c r="CB28" s="275">
        <v>488</v>
      </c>
      <c r="CC28" s="275">
        <v>653</v>
      </c>
      <c r="CD28" s="275">
        <v>420</v>
      </c>
      <c r="CE28" s="275">
        <v>490</v>
      </c>
      <c r="CF28" s="275">
        <v>952</v>
      </c>
      <c r="CG28" s="275">
        <v>832</v>
      </c>
      <c r="CH28" s="275">
        <v>483</v>
      </c>
      <c r="CI28" s="275">
        <v>452</v>
      </c>
      <c r="CJ28" s="275">
        <v>78</v>
      </c>
      <c r="CK28" s="275">
        <v>158</v>
      </c>
      <c r="CL28" s="275">
        <v>159</v>
      </c>
      <c r="CM28" s="275">
        <v>202</v>
      </c>
      <c r="CN28" s="275">
        <v>11</v>
      </c>
      <c r="CO28" s="275">
        <v>15</v>
      </c>
      <c r="CP28" s="275">
        <v>458</v>
      </c>
      <c r="CQ28" s="275">
        <v>330</v>
      </c>
      <c r="CR28" s="275">
        <v>208</v>
      </c>
      <c r="CS28" s="275">
        <v>147</v>
      </c>
      <c r="CT28" s="275">
        <v>135</v>
      </c>
      <c r="CU28" s="275">
        <v>153</v>
      </c>
      <c r="CV28" s="275">
        <v>547</v>
      </c>
      <c r="CW28" s="275">
        <v>465</v>
      </c>
      <c r="CX28" s="275">
        <v>610</v>
      </c>
      <c r="CY28" s="275">
        <v>624</v>
      </c>
      <c r="CZ28" s="275">
        <v>83</v>
      </c>
      <c r="DA28" s="275">
        <v>107</v>
      </c>
      <c r="DB28" s="275">
        <v>45</v>
      </c>
      <c r="DC28" s="275">
        <v>71</v>
      </c>
      <c r="DD28" s="275">
        <v>17</v>
      </c>
      <c r="DE28" s="275">
        <v>90</v>
      </c>
      <c r="DF28" s="272"/>
      <c r="DG28" s="272"/>
      <c r="DH28" s="275">
        <v>40</v>
      </c>
      <c r="DI28" s="275">
        <v>60</v>
      </c>
    </row>
    <row r="29" spans="1:113" ht="15.75" customHeight="1">
      <c r="A29" s="275" t="s">
        <v>514</v>
      </c>
      <c r="B29" s="275" t="s">
        <v>708</v>
      </c>
      <c r="C29" s="275" t="s">
        <v>49</v>
      </c>
      <c r="D29" s="120" t="s">
        <v>516</v>
      </c>
      <c r="E29" s="140" t="s">
        <v>517</v>
      </c>
      <c r="F29" s="275" t="s">
        <v>580</v>
      </c>
      <c r="G29" s="272"/>
      <c r="H29" s="275" t="s">
        <v>519</v>
      </c>
      <c r="I29" s="275" t="s">
        <v>91</v>
      </c>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v>0</v>
      </c>
      <c r="BC29" s="275">
        <v>1</v>
      </c>
      <c r="BD29" s="275">
        <v>0</v>
      </c>
      <c r="BE29" s="275">
        <v>0</v>
      </c>
      <c r="BF29" s="275">
        <v>0</v>
      </c>
      <c r="BG29" s="275">
        <v>0</v>
      </c>
      <c r="BH29" s="275">
        <v>0</v>
      </c>
      <c r="BI29" s="275">
        <v>0</v>
      </c>
      <c r="BJ29" s="275">
        <v>0</v>
      </c>
      <c r="BK29" s="275">
        <v>0</v>
      </c>
      <c r="BL29" s="275">
        <v>0</v>
      </c>
      <c r="BM29" s="275">
        <v>0</v>
      </c>
      <c r="BN29" s="275">
        <v>0</v>
      </c>
      <c r="BO29" s="275">
        <v>0</v>
      </c>
      <c r="BP29" s="275">
        <v>3</v>
      </c>
      <c r="BQ29" s="275">
        <v>1</v>
      </c>
      <c r="BR29" s="275">
        <v>57</v>
      </c>
      <c r="BS29" s="275">
        <v>11</v>
      </c>
      <c r="BT29" s="275">
        <v>15</v>
      </c>
      <c r="BU29" s="275">
        <v>27</v>
      </c>
      <c r="BV29" s="275">
        <v>6</v>
      </c>
      <c r="BW29" s="275">
        <v>14</v>
      </c>
      <c r="BX29" s="275">
        <v>28</v>
      </c>
      <c r="BY29" s="275">
        <v>34</v>
      </c>
      <c r="BZ29" s="275">
        <v>103</v>
      </c>
      <c r="CA29" s="275">
        <v>165</v>
      </c>
      <c r="CB29" s="275">
        <v>1368</v>
      </c>
      <c r="CC29" s="275">
        <v>1412</v>
      </c>
      <c r="CD29" s="275">
        <v>1300</v>
      </c>
      <c r="CE29" s="275">
        <v>1180</v>
      </c>
      <c r="CF29" s="275" t="s">
        <v>448</v>
      </c>
      <c r="CG29" s="275" t="s">
        <v>448</v>
      </c>
      <c r="CH29" s="275" t="s">
        <v>448</v>
      </c>
      <c r="CI29" s="275" t="s">
        <v>448</v>
      </c>
      <c r="CJ29" s="272"/>
      <c r="CK29" s="272"/>
      <c r="CL29" s="275" t="s">
        <v>448</v>
      </c>
      <c r="CM29" s="275" t="s">
        <v>448</v>
      </c>
      <c r="CN29" s="275" t="s">
        <v>448</v>
      </c>
      <c r="CO29" s="275" t="s">
        <v>448</v>
      </c>
      <c r="CP29" s="275" t="s">
        <v>448</v>
      </c>
      <c r="CQ29" s="275" t="s">
        <v>448</v>
      </c>
      <c r="CR29" s="275" t="s">
        <v>448</v>
      </c>
      <c r="CS29" s="275" t="s">
        <v>448</v>
      </c>
      <c r="CT29" s="275" t="s">
        <v>448</v>
      </c>
      <c r="CU29" s="275" t="s">
        <v>448</v>
      </c>
      <c r="CV29" s="275" t="s">
        <v>448</v>
      </c>
      <c r="CW29" s="275" t="s">
        <v>448</v>
      </c>
      <c r="CX29" s="275" t="s">
        <v>448</v>
      </c>
      <c r="CY29" s="275" t="s">
        <v>448</v>
      </c>
      <c r="CZ29" s="275" t="s">
        <v>448</v>
      </c>
      <c r="DA29" s="275" t="s">
        <v>448</v>
      </c>
      <c r="DB29" s="275" t="s">
        <v>448</v>
      </c>
      <c r="DC29" s="275" t="s">
        <v>448</v>
      </c>
      <c r="DD29" s="275" t="s">
        <v>448</v>
      </c>
      <c r="DE29" s="275" t="s">
        <v>448</v>
      </c>
      <c r="DF29" s="272"/>
      <c r="DG29" s="272"/>
      <c r="DH29" s="275" t="s">
        <v>448</v>
      </c>
      <c r="DI29" s="275" t="s">
        <v>448</v>
      </c>
    </row>
    <row r="30" spans="1:113" ht="15.75" customHeight="1">
      <c r="A30" s="275" t="s">
        <v>514</v>
      </c>
      <c r="B30" s="275" t="s">
        <v>581</v>
      </c>
      <c r="C30" s="275" t="s">
        <v>49</v>
      </c>
      <c r="D30" s="120" t="s">
        <v>516</v>
      </c>
      <c r="E30" s="140" t="s">
        <v>517</v>
      </c>
      <c r="F30" s="275" t="s">
        <v>582</v>
      </c>
      <c r="G30" s="272"/>
      <c r="H30" s="275" t="s">
        <v>554</v>
      </c>
      <c r="I30" s="275" t="s">
        <v>91</v>
      </c>
      <c r="J30" s="275">
        <v>0</v>
      </c>
      <c r="K30" s="275">
        <v>0</v>
      </c>
      <c r="L30" s="275">
        <v>7</v>
      </c>
      <c r="M30" s="275">
        <v>15</v>
      </c>
      <c r="N30" s="275">
        <v>184</v>
      </c>
      <c r="O30" s="275">
        <v>250</v>
      </c>
      <c r="P30" s="275">
        <v>1</v>
      </c>
      <c r="Q30" s="275">
        <v>1</v>
      </c>
      <c r="R30" s="275">
        <v>0</v>
      </c>
      <c r="S30" s="275">
        <v>0</v>
      </c>
      <c r="T30" s="275">
        <v>0</v>
      </c>
      <c r="U30" s="275">
        <v>0</v>
      </c>
      <c r="V30" s="275">
        <v>0</v>
      </c>
      <c r="W30" s="275">
        <v>0</v>
      </c>
      <c r="X30" s="275">
        <v>0</v>
      </c>
      <c r="Y30" s="275">
        <v>0</v>
      </c>
      <c r="Z30" s="275">
        <v>0</v>
      </c>
      <c r="AA30" s="275">
        <v>0</v>
      </c>
      <c r="AB30" s="275">
        <v>0</v>
      </c>
      <c r="AC30" s="275">
        <v>0</v>
      </c>
      <c r="AD30" s="275">
        <v>0</v>
      </c>
      <c r="AE30" s="275">
        <v>0</v>
      </c>
      <c r="AF30" s="275">
        <v>0</v>
      </c>
      <c r="AG30" s="275">
        <v>0</v>
      </c>
      <c r="AH30" s="275">
        <v>0</v>
      </c>
      <c r="AI30" s="275">
        <v>0</v>
      </c>
      <c r="AJ30" s="275">
        <v>0</v>
      </c>
      <c r="AK30" s="275">
        <v>0</v>
      </c>
      <c r="AL30" s="275">
        <v>0</v>
      </c>
      <c r="AM30" s="275">
        <v>0</v>
      </c>
      <c r="AN30" s="275">
        <v>0</v>
      </c>
      <c r="AO30" s="275">
        <v>0</v>
      </c>
      <c r="AP30" s="275">
        <v>0</v>
      </c>
      <c r="AQ30" s="275">
        <v>0</v>
      </c>
      <c r="AR30" s="275">
        <v>0</v>
      </c>
      <c r="AS30" s="275">
        <v>0</v>
      </c>
      <c r="AT30" s="275">
        <v>0</v>
      </c>
      <c r="AU30" s="275">
        <v>0</v>
      </c>
      <c r="AV30" s="275">
        <v>0</v>
      </c>
      <c r="AW30" s="275">
        <v>0</v>
      </c>
      <c r="AX30" s="275">
        <v>0</v>
      </c>
      <c r="AY30" s="275">
        <v>1</v>
      </c>
      <c r="AZ30" s="275">
        <v>0</v>
      </c>
      <c r="BA30" s="275">
        <v>3</v>
      </c>
      <c r="BB30" s="275">
        <v>0</v>
      </c>
      <c r="BC30" s="275">
        <v>2</v>
      </c>
      <c r="BD30" s="275">
        <v>0</v>
      </c>
      <c r="BE30" s="275">
        <v>0</v>
      </c>
      <c r="BF30" s="275">
        <v>0</v>
      </c>
      <c r="BG30" s="275">
        <v>0</v>
      </c>
      <c r="BH30" s="275">
        <v>0</v>
      </c>
      <c r="BI30" s="275">
        <v>0</v>
      </c>
      <c r="BJ30" s="275">
        <v>0</v>
      </c>
      <c r="BK30" s="275">
        <v>0</v>
      </c>
      <c r="BL30" s="275">
        <v>2</v>
      </c>
      <c r="BM30" s="275">
        <v>0</v>
      </c>
      <c r="BN30" s="275">
        <v>2</v>
      </c>
      <c r="BO30" s="275">
        <v>6</v>
      </c>
      <c r="BP30" s="275">
        <v>5</v>
      </c>
      <c r="BQ30" s="275">
        <v>2</v>
      </c>
      <c r="BR30" s="275">
        <v>4</v>
      </c>
      <c r="BS30" s="275">
        <v>2</v>
      </c>
      <c r="BT30" s="275">
        <v>13</v>
      </c>
      <c r="BU30" s="275">
        <v>4</v>
      </c>
      <c r="BV30" s="275">
        <v>2</v>
      </c>
      <c r="BW30" s="275">
        <v>3</v>
      </c>
      <c r="BX30" s="275">
        <v>12</v>
      </c>
      <c r="BY30" s="275">
        <v>15</v>
      </c>
      <c r="BZ30" s="275">
        <v>15</v>
      </c>
      <c r="CA30" s="275">
        <v>40</v>
      </c>
      <c r="CB30" s="275">
        <v>281</v>
      </c>
      <c r="CC30" s="275">
        <v>306</v>
      </c>
      <c r="CD30" s="275">
        <v>580</v>
      </c>
      <c r="CE30" s="275">
        <v>720</v>
      </c>
      <c r="CF30" s="275">
        <v>355</v>
      </c>
      <c r="CG30" s="275">
        <v>255</v>
      </c>
      <c r="CH30" s="275">
        <v>369</v>
      </c>
      <c r="CI30" s="275">
        <v>344</v>
      </c>
      <c r="CJ30" s="275">
        <v>64</v>
      </c>
      <c r="CK30" s="275">
        <v>74</v>
      </c>
      <c r="CL30" s="275">
        <v>113</v>
      </c>
      <c r="CM30" s="275">
        <v>157</v>
      </c>
      <c r="CN30" s="275">
        <v>5</v>
      </c>
      <c r="CO30" s="275">
        <v>10</v>
      </c>
      <c r="CP30" s="275">
        <v>112</v>
      </c>
      <c r="CQ30" s="275">
        <v>95</v>
      </c>
      <c r="CR30" s="275">
        <v>47</v>
      </c>
      <c r="CS30" s="275">
        <v>69</v>
      </c>
      <c r="CT30" s="275">
        <v>129</v>
      </c>
      <c r="CU30" s="275">
        <v>150</v>
      </c>
      <c r="CV30" s="275">
        <v>337</v>
      </c>
      <c r="CW30" s="275">
        <v>262</v>
      </c>
      <c r="CX30" s="275">
        <v>886</v>
      </c>
      <c r="CY30" s="275">
        <v>804</v>
      </c>
      <c r="CZ30" s="275">
        <v>383</v>
      </c>
      <c r="DA30" s="275">
        <v>334</v>
      </c>
      <c r="DB30" s="275">
        <v>489</v>
      </c>
      <c r="DC30" s="275">
        <v>699</v>
      </c>
      <c r="DD30" s="275">
        <v>124</v>
      </c>
      <c r="DE30" s="275">
        <v>235</v>
      </c>
      <c r="DF30" s="272"/>
      <c r="DG30" s="272"/>
      <c r="DH30" s="275">
        <v>51</v>
      </c>
      <c r="DI30" s="275">
        <v>50</v>
      </c>
    </row>
    <row r="31" spans="1:113" ht="15.75" customHeight="1">
      <c r="A31" s="275" t="s">
        <v>514</v>
      </c>
      <c r="B31" s="275" t="s">
        <v>709</v>
      </c>
      <c r="C31" s="275" t="s">
        <v>49</v>
      </c>
      <c r="D31" s="120" t="s">
        <v>516</v>
      </c>
      <c r="E31" s="140" t="s">
        <v>517</v>
      </c>
      <c r="F31" s="275" t="s">
        <v>582</v>
      </c>
      <c r="G31" s="272"/>
      <c r="H31" s="275" t="s">
        <v>554</v>
      </c>
      <c r="I31" s="275" t="s">
        <v>91</v>
      </c>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v>0</v>
      </c>
      <c r="BC31" s="275">
        <v>0</v>
      </c>
      <c r="BD31" s="275">
        <v>0</v>
      </c>
      <c r="BE31" s="275">
        <v>0</v>
      </c>
      <c r="BF31" s="275">
        <v>0</v>
      </c>
      <c r="BG31" s="275">
        <v>1</v>
      </c>
      <c r="BH31" s="275">
        <v>0</v>
      </c>
      <c r="BI31" s="275">
        <v>0</v>
      </c>
      <c r="BJ31" s="275">
        <v>1</v>
      </c>
      <c r="BK31" s="275">
        <v>0</v>
      </c>
      <c r="BL31" s="275">
        <v>0</v>
      </c>
      <c r="BM31" s="275">
        <v>0</v>
      </c>
      <c r="BN31" s="275">
        <v>6</v>
      </c>
      <c r="BO31" s="275">
        <v>4</v>
      </c>
      <c r="BP31" s="275">
        <v>1</v>
      </c>
      <c r="BQ31" s="275">
        <v>1</v>
      </c>
      <c r="BR31" s="275">
        <v>2</v>
      </c>
      <c r="BS31" s="275">
        <v>1</v>
      </c>
      <c r="BT31" s="275">
        <v>22</v>
      </c>
      <c r="BU31" s="275">
        <v>13</v>
      </c>
      <c r="BV31" s="275">
        <v>0</v>
      </c>
      <c r="BW31" s="275">
        <v>3</v>
      </c>
      <c r="BX31" s="275">
        <v>19</v>
      </c>
      <c r="BY31" s="275">
        <v>21</v>
      </c>
      <c r="BZ31" s="275">
        <v>44</v>
      </c>
      <c r="CA31" s="275">
        <v>41</v>
      </c>
      <c r="CB31" s="275">
        <v>290</v>
      </c>
      <c r="CC31" s="275">
        <v>335</v>
      </c>
      <c r="CD31" s="275">
        <v>272</v>
      </c>
      <c r="CE31" s="275">
        <v>227</v>
      </c>
      <c r="CF31" s="275" t="s">
        <v>448</v>
      </c>
      <c r="CG31" s="275" t="s">
        <v>448</v>
      </c>
      <c r="CH31" s="275" t="s">
        <v>448</v>
      </c>
      <c r="CI31" s="275" t="s">
        <v>448</v>
      </c>
      <c r="CJ31" s="275" t="s">
        <v>448</v>
      </c>
      <c r="CK31" s="275" t="s">
        <v>448</v>
      </c>
      <c r="CL31" s="275" t="s">
        <v>448</v>
      </c>
      <c r="CM31" s="275" t="s">
        <v>448</v>
      </c>
      <c r="CN31" s="275" t="s">
        <v>448</v>
      </c>
      <c r="CO31" s="275" t="s">
        <v>448</v>
      </c>
      <c r="CP31" s="275" t="s">
        <v>448</v>
      </c>
      <c r="CQ31" s="275" t="s">
        <v>448</v>
      </c>
      <c r="CR31" s="275" t="s">
        <v>448</v>
      </c>
      <c r="CS31" s="275" t="s">
        <v>448</v>
      </c>
      <c r="CT31" s="275" t="s">
        <v>448</v>
      </c>
      <c r="CU31" s="275" t="s">
        <v>448</v>
      </c>
      <c r="CV31" s="275" t="s">
        <v>448</v>
      </c>
      <c r="CW31" s="275" t="s">
        <v>448</v>
      </c>
      <c r="CX31" s="275" t="s">
        <v>448</v>
      </c>
      <c r="CY31" s="275" t="s">
        <v>448</v>
      </c>
      <c r="CZ31" s="275" t="s">
        <v>448</v>
      </c>
      <c r="DA31" s="275" t="s">
        <v>448</v>
      </c>
      <c r="DB31" s="275" t="s">
        <v>448</v>
      </c>
      <c r="DC31" s="275" t="s">
        <v>448</v>
      </c>
      <c r="DD31" s="275" t="s">
        <v>448</v>
      </c>
      <c r="DE31" s="275" t="s">
        <v>448</v>
      </c>
      <c r="DF31" s="272"/>
      <c r="DG31" s="272"/>
      <c r="DH31" s="275" t="s">
        <v>448</v>
      </c>
      <c r="DI31" s="275" t="s">
        <v>448</v>
      </c>
    </row>
    <row r="32" spans="1:113" s="101" customFormat="1" ht="15.75" customHeight="1">
      <c r="A32" s="275" t="s">
        <v>514</v>
      </c>
      <c r="B32" s="275" t="s">
        <v>583</v>
      </c>
      <c r="C32" s="275" t="s">
        <v>49</v>
      </c>
      <c r="D32" s="120" t="s">
        <v>516</v>
      </c>
      <c r="E32" s="140" t="s">
        <v>517</v>
      </c>
      <c r="F32" s="275" t="s">
        <v>585</v>
      </c>
      <c r="G32" s="272"/>
      <c r="H32" s="275" t="s">
        <v>519</v>
      </c>
      <c r="I32" s="275" t="s">
        <v>91</v>
      </c>
      <c r="J32" s="275">
        <v>0</v>
      </c>
      <c r="K32" s="275">
        <v>0</v>
      </c>
      <c r="L32" s="275">
        <v>14</v>
      </c>
      <c r="M32" s="275">
        <v>10</v>
      </c>
      <c r="N32" s="275">
        <v>293</v>
      </c>
      <c r="O32" s="275">
        <v>250</v>
      </c>
      <c r="P32" s="275">
        <v>2</v>
      </c>
      <c r="Q32" s="275">
        <v>4</v>
      </c>
      <c r="R32" s="275">
        <v>0</v>
      </c>
      <c r="S32" s="275">
        <v>0</v>
      </c>
      <c r="T32" s="275">
        <v>0</v>
      </c>
      <c r="U32" s="275">
        <v>0</v>
      </c>
      <c r="V32" s="275">
        <v>0</v>
      </c>
      <c r="W32" s="275">
        <v>0</v>
      </c>
      <c r="X32" s="275">
        <v>0</v>
      </c>
      <c r="Y32" s="275">
        <v>0</v>
      </c>
      <c r="Z32" s="275">
        <v>0</v>
      </c>
      <c r="AA32" s="275">
        <v>0</v>
      </c>
      <c r="AB32" s="275">
        <v>0</v>
      </c>
      <c r="AC32" s="275">
        <v>0</v>
      </c>
      <c r="AD32" s="275">
        <v>0</v>
      </c>
      <c r="AE32" s="275">
        <v>0</v>
      </c>
      <c r="AF32" s="275">
        <v>0</v>
      </c>
      <c r="AG32" s="275">
        <v>0</v>
      </c>
      <c r="AH32" s="275">
        <v>0</v>
      </c>
      <c r="AI32" s="275">
        <v>0</v>
      </c>
      <c r="AJ32" s="275">
        <v>0</v>
      </c>
      <c r="AK32" s="275">
        <v>0</v>
      </c>
      <c r="AL32" s="275">
        <v>0</v>
      </c>
      <c r="AM32" s="275">
        <v>0</v>
      </c>
      <c r="AN32" s="275">
        <v>0</v>
      </c>
      <c r="AO32" s="275">
        <v>0</v>
      </c>
      <c r="AP32" s="275">
        <v>0</v>
      </c>
      <c r="AQ32" s="275">
        <v>0</v>
      </c>
      <c r="AR32" s="275">
        <v>0</v>
      </c>
      <c r="AS32" s="275">
        <v>0</v>
      </c>
      <c r="AT32" s="275">
        <v>0</v>
      </c>
      <c r="AU32" s="275">
        <v>1</v>
      </c>
      <c r="AV32" s="275">
        <v>0</v>
      </c>
      <c r="AW32" s="275">
        <v>1</v>
      </c>
      <c r="AX32" s="275">
        <v>0</v>
      </c>
      <c r="AY32" s="275">
        <v>0</v>
      </c>
      <c r="AZ32" s="275">
        <v>0</v>
      </c>
      <c r="BA32" s="275">
        <v>1</v>
      </c>
      <c r="BB32" s="275">
        <v>0</v>
      </c>
      <c r="BC32" s="275">
        <v>0</v>
      </c>
      <c r="BD32" s="275">
        <v>0</v>
      </c>
      <c r="BE32" s="275">
        <v>0</v>
      </c>
      <c r="BF32" s="275">
        <v>0</v>
      </c>
      <c r="BG32" s="275">
        <v>0</v>
      </c>
      <c r="BH32" s="275">
        <v>2</v>
      </c>
      <c r="BI32" s="275">
        <v>1</v>
      </c>
      <c r="BJ32" s="275">
        <v>2</v>
      </c>
      <c r="BK32" s="275">
        <v>1</v>
      </c>
      <c r="BL32" s="275">
        <v>9</v>
      </c>
      <c r="BM32" s="275">
        <v>4</v>
      </c>
      <c r="BN32" s="275">
        <v>5</v>
      </c>
      <c r="BO32" s="275">
        <v>4</v>
      </c>
      <c r="BP32" s="275">
        <v>28</v>
      </c>
      <c r="BQ32" s="275">
        <v>14</v>
      </c>
      <c r="BR32" s="275">
        <v>53</v>
      </c>
      <c r="BS32" s="275">
        <v>26</v>
      </c>
      <c r="BT32" s="275">
        <v>42</v>
      </c>
      <c r="BU32" s="275">
        <v>23</v>
      </c>
      <c r="BV32" s="275">
        <v>9</v>
      </c>
      <c r="BW32" s="275">
        <v>14</v>
      </c>
      <c r="BX32" s="275">
        <v>9</v>
      </c>
      <c r="BY32" s="275">
        <v>25</v>
      </c>
      <c r="BZ32" s="275">
        <v>42</v>
      </c>
      <c r="CA32" s="275">
        <v>65</v>
      </c>
      <c r="CB32" s="275">
        <v>143</v>
      </c>
      <c r="CC32" s="275">
        <v>222</v>
      </c>
      <c r="CD32" s="275">
        <v>344</v>
      </c>
      <c r="CE32" s="275">
        <v>310</v>
      </c>
      <c r="CF32" s="275">
        <v>401</v>
      </c>
      <c r="CG32" s="275">
        <v>330</v>
      </c>
      <c r="CH32" s="275">
        <v>309</v>
      </c>
      <c r="CI32" s="275">
        <v>280</v>
      </c>
      <c r="CJ32" s="275">
        <v>433</v>
      </c>
      <c r="CK32" s="275">
        <v>541</v>
      </c>
      <c r="CL32" s="275">
        <v>453</v>
      </c>
      <c r="CM32" s="275">
        <v>532</v>
      </c>
      <c r="CN32" s="275">
        <v>92</v>
      </c>
      <c r="CO32" s="275">
        <v>70</v>
      </c>
      <c r="CP32" s="275">
        <v>355</v>
      </c>
      <c r="CQ32" s="275">
        <v>291</v>
      </c>
      <c r="CR32" s="275">
        <v>1420</v>
      </c>
      <c r="CS32" s="275">
        <v>1060</v>
      </c>
      <c r="CT32" s="275">
        <v>229</v>
      </c>
      <c r="CU32" s="275">
        <v>217</v>
      </c>
      <c r="CV32" s="275">
        <v>213</v>
      </c>
      <c r="CW32" s="275">
        <v>182</v>
      </c>
      <c r="CX32" s="275" t="s">
        <v>448</v>
      </c>
      <c r="CY32" s="275" t="s">
        <v>448</v>
      </c>
      <c r="CZ32" s="275">
        <v>46</v>
      </c>
      <c r="DA32" s="275">
        <v>100</v>
      </c>
      <c r="DB32" s="275">
        <v>124</v>
      </c>
      <c r="DC32" s="275">
        <v>235</v>
      </c>
      <c r="DD32" s="275">
        <v>75</v>
      </c>
      <c r="DE32" s="275">
        <v>144</v>
      </c>
      <c r="DF32" s="272"/>
      <c r="DG32" s="272"/>
      <c r="DH32" s="275">
        <v>54</v>
      </c>
      <c r="DI32" s="275">
        <v>60</v>
      </c>
    </row>
    <row r="33" spans="1:113" s="101" customFormat="1" ht="15.75" customHeight="1">
      <c r="A33" s="275" t="s">
        <v>514</v>
      </c>
      <c r="B33" s="275" t="s">
        <v>710</v>
      </c>
      <c r="C33" s="275" t="s">
        <v>49</v>
      </c>
      <c r="D33" s="120" t="s">
        <v>516</v>
      </c>
      <c r="E33" s="140" t="s">
        <v>517</v>
      </c>
      <c r="F33" s="275" t="s">
        <v>585</v>
      </c>
      <c r="G33" s="275"/>
      <c r="H33" s="275" t="s">
        <v>519</v>
      </c>
      <c r="I33" s="275" t="s">
        <v>91</v>
      </c>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v>0</v>
      </c>
      <c r="BC33" s="275">
        <v>1</v>
      </c>
      <c r="BD33" s="275">
        <v>0</v>
      </c>
      <c r="BE33" s="275">
        <v>0</v>
      </c>
      <c r="BF33" s="275">
        <v>0</v>
      </c>
      <c r="BG33" s="275">
        <v>1</v>
      </c>
      <c r="BH33" s="275">
        <v>0</v>
      </c>
      <c r="BI33" s="275">
        <v>1</v>
      </c>
      <c r="BJ33" s="275">
        <v>9</v>
      </c>
      <c r="BK33" s="275">
        <v>2</v>
      </c>
      <c r="BL33" s="275">
        <v>18</v>
      </c>
      <c r="BM33" s="275">
        <v>6</v>
      </c>
      <c r="BN33" s="275">
        <v>11</v>
      </c>
      <c r="BO33" s="275">
        <v>6</v>
      </c>
      <c r="BP33" s="275">
        <v>38</v>
      </c>
      <c r="BQ33" s="275">
        <v>12</v>
      </c>
      <c r="BR33" s="275">
        <v>4</v>
      </c>
      <c r="BS33" s="275">
        <v>0</v>
      </c>
      <c r="BT33" s="275">
        <v>61</v>
      </c>
      <c r="BU33" s="275">
        <v>36</v>
      </c>
      <c r="BV33" s="275">
        <v>11</v>
      </c>
      <c r="BW33" s="275">
        <v>17</v>
      </c>
      <c r="BX33" s="275">
        <v>10</v>
      </c>
      <c r="BY33" s="275">
        <v>20</v>
      </c>
      <c r="BZ33" s="275">
        <v>55</v>
      </c>
      <c r="CA33" s="275">
        <v>66</v>
      </c>
      <c r="CB33" s="275">
        <v>161</v>
      </c>
      <c r="CC33" s="275">
        <v>287</v>
      </c>
      <c r="CD33" s="275">
        <v>618</v>
      </c>
      <c r="CE33" s="275">
        <v>498</v>
      </c>
      <c r="CF33" s="275" t="s">
        <v>448</v>
      </c>
      <c r="CG33" s="275" t="s">
        <v>448</v>
      </c>
      <c r="CH33" s="275" t="s">
        <v>448</v>
      </c>
      <c r="CI33" s="275" t="s">
        <v>448</v>
      </c>
      <c r="CJ33" s="275" t="s">
        <v>448</v>
      </c>
      <c r="CK33" s="275" t="s">
        <v>448</v>
      </c>
      <c r="CL33" s="275" t="s">
        <v>448</v>
      </c>
      <c r="CM33" s="275" t="s">
        <v>448</v>
      </c>
      <c r="CN33" s="275" t="s">
        <v>448</v>
      </c>
      <c r="CO33" s="275" t="s">
        <v>448</v>
      </c>
      <c r="CP33" s="275" t="s">
        <v>448</v>
      </c>
      <c r="CQ33" s="275" t="s">
        <v>448</v>
      </c>
      <c r="CR33" s="275" t="s">
        <v>448</v>
      </c>
      <c r="CS33" s="275" t="s">
        <v>448</v>
      </c>
      <c r="CT33" s="275" t="s">
        <v>448</v>
      </c>
      <c r="CU33" s="275" t="s">
        <v>448</v>
      </c>
      <c r="CV33" s="275" t="s">
        <v>448</v>
      </c>
      <c r="CW33" s="275" t="s">
        <v>448</v>
      </c>
      <c r="CX33" s="275" t="s">
        <v>448</v>
      </c>
      <c r="CY33" s="275" t="s">
        <v>448</v>
      </c>
      <c r="CZ33" s="275" t="s">
        <v>448</v>
      </c>
      <c r="DA33" s="275" t="s">
        <v>448</v>
      </c>
      <c r="DB33" s="275" t="s">
        <v>448</v>
      </c>
      <c r="DC33" s="275" t="s">
        <v>448</v>
      </c>
      <c r="DD33" s="275" t="s">
        <v>448</v>
      </c>
      <c r="DE33" s="275" t="s">
        <v>448</v>
      </c>
      <c r="DF33" s="275" t="s">
        <v>448</v>
      </c>
      <c r="DG33" s="275" t="s">
        <v>448</v>
      </c>
      <c r="DH33" s="275" t="s">
        <v>448</v>
      </c>
      <c r="DI33" s="275" t="s">
        <v>448</v>
      </c>
    </row>
    <row r="34" spans="1:113" s="101" customFormat="1" ht="15.75" customHeight="1">
      <c r="A34" s="275" t="s">
        <v>514</v>
      </c>
      <c r="B34" s="226" t="s">
        <v>711</v>
      </c>
      <c r="C34" s="275" t="s">
        <v>49</v>
      </c>
      <c r="D34" s="120" t="s">
        <v>516</v>
      </c>
      <c r="E34" s="140" t="s">
        <v>517</v>
      </c>
      <c r="F34" s="275" t="s">
        <v>712</v>
      </c>
      <c r="G34" s="275"/>
      <c r="H34" s="275" t="s">
        <v>713</v>
      </c>
      <c r="I34" s="275" t="s">
        <v>577</v>
      </c>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v>0</v>
      </c>
      <c r="BC34" s="275">
        <v>0</v>
      </c>
      <c r="BD34" s="275">
        <v>0</v>
      </c>
      <c r="BE34" s="275">
        <v>1</v>
      </c>
      <c r="BF34" s="275">
        <v>0</v>
      </c>
      <c r="BG34" s="275">
        <v>1</v>
      </c>
      <c r="BH34" s="275">
        <v>0</v>
      </c>
      <c r="BI34" s="275">
        <v>2</v>
      </c>
      <c r="BJ34" s="275">
        <v>1</v>
      </c>
      <c r="BK34" s="275">
        <v>1</v>
      </c>
      <c r="BL34" s="275">
        <v>1</v>
      </c>
      <c r="BM34" s="275">
        <v>0</v>
      </c>
      <c r="BN34" s="275">
        <v>1</v>
      </c>
      <c r="BO34" s="275">
        <v>0</v>
      </c>
      <c r="BP34" s="275">
        <v>5</v>
      </c>
      <c r="BQ34" s="275">
        <v>2</v>
      </c>
      <c r="BR34" s="275">
        <v>4</v>
      </c>
      <c r="BS34" s="275">
        <v>3</v>
      </c>
      <c r="BT34" s="275">
        <v>14</v>
      </c>
      <c r="BU34" s="275">
        <v>8</v>
      </c>
      <c r="BV34" s="275">
        <v>22</v>
      </c>
      <c r="BW34" s="275">
        <v>12</v>
      </c>
      <c r="BX34" s="275">
        <v>180</v>
      </c>
      <c r="BY34" s="275">
        <v>155</v>
      </c>
      <c r="BZ34" s="275">
        <v>289</v>
      </c>
      <c r="CA34" s="275">
        <v>294</v>
      </c>
      <c r="CB34" s="275">
        <v>247</v>
      </c>
      <c r="CC34" s="275">
        <v>326</v>
      </c>
      <c r="CD34" s="275">
        <v>121</v>
      </c>
      <c r="CE34" s="275">
        <v>130</v>
      </c>
      <c r="CF34" s="275">
        <v>132</v>
      </c>
      <c r="CG34" s="275">
        <v>155</v>
      </c>
      <c r="CH34" s="275">
        <v>93</v>
      </c>
      <c r="CI34" s="275">
        <v>76</v>
      </c>
      <c r="CJ34" s="275">
        <v>48</v>
      </c>
      <c r="CK34" s="275">
        <v>30</v>
      </c>
      <c r="CL34" s="275">
        <v>62</v>
      </c>
      <c r="CM34" s="275">
        <v>72</v>
      </c>
      <c r="CN34" s="275">
        <v>32</v>
      </c>
      <c r="CO34" s="275">
        <v>39</v>
      </c>
      <c r="CP34" s="275" t="s">
        <v>448</v>
      </c>
      <c r="CQ34" s="275" t="s">
        <v>448</v>
      </c>
      <c r="CR34" s="275" t="s">
        <v>448</v>
      </c>
      <c r="CS34" s="275" t="s">
        <v>448</v>
      </c>
      <c r="CT34" s="275" t="s">
        <v>448</v>
      </c>
      <c r="CU34" s="275" t="s">
        <v>448</v>
      </c>
      <c r="CV34" s="275" t="s">
        <v>448</v>
      </c>
      <c r="CW34" s="275" t="s">
        <v>448</v>
      </c>
      <c r="CX34" s="275" t="s">
        <v>448</v>
      </c>
      <c r="CY34" s="275" t="s">
        <v>448</v>
      </c>
      <c r="CZ34" s="275" t="s">
        <v>448</v>
      </c>
      <c r="DA34" s="275" t="s">
        <v>448</v>
      </c>
      <c r="DB34" s="275" t="s">
        <v>448</v>
      </c>
      <c r="DC34" s="275" t="s">
        <v>448</v>
      </c>
      <c r="DD34" s="275" t="s">
        <v>448</v>
      </c>
      <c r="DE34" s="275" t="s">
        <v>448</v>
      </c>
      <c r="DF34" s="275" t="s">
        <v>448</v>
      </c>
      <c r="DG34" s="275" t="s">
        <v>448</v>
      </c>
      <c r="DH34" s="275" t="s">
        <v>448</v>
      </c>
      <c r="DI34" s="275" t="s">
        <v>448</v>
      </c>
    </row>
    <row r="35" spans="1:113" s="101" customFormat="1" ht="15.75" customHeight="1">
      <c r="A35" s="275" t="s">
        <v>514</v>
      </c>
      <c r="B35" s="226" t="s">
        <v>714</v>
      </c>
      <c r="C35" s="275" t="s">
        <v>49</v>
      </c>
      <c r="D35" s="120" t="s">
        <v>516</v>
      </c>
      <c r="E35" s="140" t="s">
        <v>517</v>
      </c>
      <c r="F35" s="275" t="s">
        <v>712</v>
      </c>
      <c r="G35" s="275"/>
      <c r="H35" s="275" t="s">
        <v>713</v>
      </c>
      <c r="I35" s="275" t="s">
        <v>577</v>
      </c>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v>0</v>
      </c>
      <c r="BC35" s="275">
        <v>0</v>
      </c>
      <c r="BD35" s="275">
        <v>0</v>
      </c>
      <c r="BE35" s="275">
        <v>0</v>
      </c>
      <c r="BF35" s="275">
        <v>0</v>
      </c>
      <c r="BG35" s="275">
        <v>1</v>
      </c>
      <c r="BH35" s="275">
        <v>1</v>
      </c>
      <c r="BI35" s="275">
        <v>2</v>
      </c>
      <c r="BJ35" s="275">
        <v>2</v>
      </c>
      <c r="BK35" s="275">
        <v>0</v>
      </c>
      <c r="BL35" s="275">
        <v>1</v>
      </c>
      <c r="BM35" s="275">
        <v>0</v>
      </c>
      <c r="BN35" s="275">
        <v>0</v>
      </c>
      <c r="BO35" s="275">
        <v>0</v>
      </c>
      <c r="BP35" s="275">
        <v>3</v>
      </c>
      <c r="BQ35" s="275">
        <v>0</v>
      </c>
      <c r="BR35" s="275">
        <v>2</v>
      </c>
      <c r="BS35" s="275">
        <v>1</v>
      </c>
      <c r="BT35" s="275">
        <v>4</v>
      </c>
      <c r="BU35" s="275">
        <v>3</v>
      </c>
      <c r="BV35" s="275">
        <v>10</v>
      </c>
      <c r="BW35" s="275">
        <v>11</v>
      </c>
      <c r="BX35" s="275">
        <v>72</v>
      </c>
      <c r="BY35" s="275">
        <v>76</v>
      </c>
      <c r="BZ35" s="275">
        <v>204</v>
      </c>
      <c r="CA35" s="275">
        <v>216</v>
      </c>
      <c r="CB35" s="275">
        <v>230</v>
      </c>
      <c r="CC35" s="275">
        <v>217</v>
      </c>
      <c r="CD35" s="275">
        <v>60</v>
      </c>
      <c r="CE35" s="275">
        <v>77</v>
      </c>
      <c r="CF35" s="275" t="s">
        <v>448</v>
      </c>
      <c r="CG35" s="275" t="s">
        <v>448</v>
      </c>
      <c r="CH35" s="275" t="s">
        <v>448</v>
      </c>
      <c r="CI35" s="275" t="s">
        <v>448</v>
      </c>
      <c r="CJ35" s="275" t="s">
        <v>448</v>
      </c>
      <c r="CK35" s="275" t="s">
        <v>448</v>
      </c>
      <c r="CL35" s="275" t="s">
        <v>448</v>
      </c>
      <c r="CM35" s="275" t="s">
        <v>448</v>
      </c>
      <c r="CN35" s="275" t="s">
        <v>448</v>
      </c>
      <c r="CO35" s="275" t="s">
        <v>448</v>
      </c>
      <c r="CP35" s="275" t="s">
        <v>448</v>
      </c>
      <c r="CQ35" s="275" t="s">
        <v>448</v>
      </c>
      <c r="CR35" s="275" t="s">
        <v>448</v>
      </c>
      <c r="CS35" s="275" t="s">
        <v>448</v>
      </c>
      <c r="CT35" s="275" t="s">
        <v>448</v>
      </c>
      <c r="CU35" s="275" t="s">
        <v>448</v>
      </c>
      <c r="CV35" s="275" t="s">
        <v>448</v>
      </c>
      <c r="CW35" s="275" t="s">
        <v>448</v>
      </c>
      <c r="CX35" s="275" t="s">
        <v>448</v>
      </c>
      <c r="CY35" s="275" t="s">
        <v>448</v>
      </c>
      <c r="CZ35" s="275" t="s">
        <v>448</v>
      </c>
      <c r="DA35" s="275" t="s">
        <v>448</v>
      </c>
      <c r="DB35" s="275" t="s">
        <v>448</v>
      </c>
      <c r="DC35" s="275" t="s">
        <v>448</v>
      </c>
      <c r="DD35" s="275" t="s">
        <v>448</v>
      </c>
      <c r="DE35" s="275" t="s">
        <v>448</v>
      </c>
      <c r="DF35" s="275" t="s">
        <v>448</v>
      </c>
      <c r="DG35" s="275" t="s">
        <v>448</v>
      </c>
      <c r="DH35" s="275" t="s">
        <v>448</v>
      </c>
      <c r="DI35" s="275" t="s">
        <v>448</v>
      </c>
    </row>
    <row r="36" spans="1:113" s="101" customFormat="1" ht="15.75" customHeight="1">
      <c r="A36" s="275" t="s">
        <v>514</v>
      </c>
      <c r="B36" s="226" t="s">
        <v>715</v>
      </c>
      <c r="C36" s="275" t="s">
        <v>49</v>
      </c>
      <c r="D36" s="120" t="s">
        <v>516</v>
      </c>
      <c r="E36" s="140" t="s">
        <v>517</v>
      </c>
      <c r="F36" s="275" t="s">
        <v>716</v>
      </c>
      <c r="G36" s="275"/>
      <c r="H36" s="275" t="s">
        <v>713</v>
      </c>
      <c r="I36" s="275" t="s">
        <v>577</v>
      </c>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v>0</v>
      </c>
      <c r="BC36" s="275">
        <v>0</v>
      </c>
      <c r="BD36" s="275">
        <v>0</v>
      </c>
      <c r="BE36" s="275">
        <v>0</v>
      </c>
      <c r="BF36" s="275">
        <v>0</v>
      </c>
      <c r="BG36" s="275">
        <v>2</v>
      </c>
      <c r="BH36" s="275">
        <v>0</v>
      </c>
      <c r="BI36" s="275">
        <v>2</v>
      </c>
      <c r="BJ36" s="275">
        <v>8</v>
      </c>
      <c r="BK36" s="275">
        <v>1</v>
      </c>
      <c r="BL36" s="275">
        <v>4</v>
      </c>
      <c r="BM36" s="275">
        <v>4</v>
      </c>
      <c r="BN36" s="275">
        <v>2</v>
      </c>
      <c r="BO36" s="275">
        <v>5</v>
      </c>
      <c r="BP36" s="275" t="s">
        <v>448</v>
      </c>
      <c r="BQ36" s="275" t="s">
        <v>448</v>
      </c>
      <c r="BR36" s="275" t="s">
        <v>448</v>
      </c>
      <c r="BS36" s="275" t="s">
        <v>448</v>
      </c>
      <c r="BT36" s="275" t="s">
        <v>448</v>
      </c>
      <c r="BU36" s="275" t="s">
        <v>448</v>
      </c>
      <c r="BV36" s="275">
        <v>4</v>
      </c>
      <c r="BW36" s="275">
        <v>5</v>
      </c>
      <c r="BX36" s="275">
        <v>25</v>
      </c>
      <c r="BY36" s="275">
        <v>20</v>
      </c>
      <c r="BZ36" s="275">
        <v>19</v>
      </c>
      <c r="CA36" s="275">
        <v>18</v>
      </c>
      <c r="CB36" s="275">
        <v>41</v>
      </c>
      <c r="CC36" s="275">
        <v>35</v>
      </c>
      <c r="CD36" s="275">
        <v>99</v>
      </c>
      <c r="CE36" s="275">
        <v>142</v>
      </c>
      <c r="CF36" s="275">
        <v>94</v>
      </c>
      <c r="CG36" s="275">
        <v>95</v>
      </c>
      <c r="CH36" s="275">
        <v>49</v>
      </c>
      <c r="CI36" s="275">
        <v>44</v>
      </c>
      <c r="CJ36" s="275">
        <v>80</v>
      </c>
      <c r="CK36" s="275">
        <v>94</v>
      </c>
      <c r="CL36" s="275">
        <v>40</v>
      </c>
      <c r="CM36" s="275">
        <v>75</v>
      </c>
      <c r="CN36" s="275">
        <v>22</v>
      </c>
      <c r="CO36" s="275">
        <v>20</v>
      </c>
      <c r="CP36" s="275">
        <v>71</v>
      </c>
      <c r="CQ36" s="275">
        <v>80</v>
      </c>
      <c r="CR36" s="275">
        <v>50</v>
      </c>
      <c r="CS36" s="275">
        <v>30</v>
      </c>
      <c r="CT36" s="275">
        <v>16</v>
      </c>
      <c r="CU36" s="275">
        <v>23</v>
      </c>
      <c r="CV36" s="275">
        <v>8</v>
      </c>
      <c r="CW36" s="275">
        <v>6</v>
      </c>
      <c r="CX36" s="275">
        <v>1</v>
      </c>
      <c r="CY36" s="275">
        <v>4</v>
      </c>
      <c r="CZ36" s="275">
        <v>0</v>
      </c>
      <c r="DA36" s="275">
        <v>1</v>
      </c>
      <c r="DB36" s="275">
        <v>0</v>
      </c>
      <c r="DC36" s="275">
        <v>1</v>
      </c>
      <c r="DD36" s="275">
        <v>0</v>
      </c>
      <c r="DE36" s="275">
        <v>0</v>
      </c>
      <c r="DF36" s="275" t="s">
        <v>448</v>
      </c>
      <c r="DG36" s="275" t="s">
        <v>448</v>
      </c>
      <c r="DH36" s="275" t="s">
        <v>448</v>
      </c>
      <c r="DI36" s="275" t="s">
        <v>448</v>
      </c>
    </row>
    <row r="37" spans="1:113" s="101" customFormat="1" ht="15.75" customHeight="1">
      <c r="A37" s="275" t="s">
        <v>514</v>
      </c>
      <c r="B37" s="226" t="s">
        <v>717</v>
      </c>
      <c r="C37" s="275" t="s">
        <v>49</v>
      </c>
      <c r="D37" s="120" t="s">
        <v>516</v>
      </c>
      <c r="E37" s="140" t="s">
        <v>517</v>
      </c>
      <c r="F37" s="275" t="s">
        <v>716</v>
      </c>
      <c r="G37" s="275"/>
      <c r="H37" s="275" t="s">
        <v>713</v>
      </c>
      <c r="I37" s="275" t="s">
        <v>577</v>
      </c>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v>0</v>
      </c>
      <c r="BC37" s="275">
        <v>0</v>
      </c>
      <c r="BD37" s="275">
        <v>0</v>
      </c>
      <c r="BE37" s="275">
        <v>0</v>
      </c>
      <c r="BF37" s="275">
        <v>1</v>
      </c>
      <c r="BG37" s="275">
        <v>1</v>
      </c>
      <c r="BH37" s="275">
        <v>0</v>
      </c>
      <c r="BI37" s="275">
        <v>2</v>
      </c>
      <c r="BJ37" s="275">
        <v>0</v>
      </c>
      <c r="BK37" s="275">
        <v>1</v>
      </c>
      <c r="BL37" s="275">
        <v>3</v>
      </c>
      <c r="BM37" s="275">
        <v>3</v>
      </c>
      <c r="BN37" s="275">
        <v>7</v>
      </c>
      <c r="BO37" s="275">
        <v>2</v>
      </c>
      <c r="BP37" s="275" t="s">
        <v>448</v>
      </c>
      <c r="BQ37" s="275" t="s">
        <v>448</v>
      </c>
      <c r="BR37" s="275" t="s">
        <v>448</v>
      </c>
      <c r="BS37" s="275" t="s">
        <v>448</v>
      </c>
      <c r="BT37" s="275">
        <v>5</v>
      </c>
      <c r="BU37" s="275">
        <v>3</v>
      </c>
      <c r="BV37" s="275">
        <v>2</v>
      </c>
      <c r="BW37" s="275">
        <v>3</v>
      </c>
      <c r="BX37" s="275">
        <v>5</v>
      </c>
      <c r="BY37" s="275">
        <v>15</v>
      </c>
      <c r="BZ37" s="275">
        <v>31</v>
      </c>
      <c r="CA37" s="275">
        <v>20</v>
      </c>
      <c r="CB37" s="275">
        <v>19</v>
      </c>
      <c r="CC37" s="275">
        <v>22</v>
      </c>
      <c r="CD37" s="275">
        <v>50</v>
      </c>
      <c r="CE37" s="275">
        <v>66</v>
      </c>
      <c r="CF37" s="275" t="s">
        <v>448</v>
      </c>
      <c r="CG37" s="275" t="s">
        <v>448</v>
      </c>
      <c r="CH37" s="275" t="s">
        <v>448</v>
      </c>
      <c r="CI37" s="275" t="s">
        <v>448</v>
      </c>
      <c r="CJ37" s="275" t="s">
        <v>448</v>
      </c>
      <c r="CK37" s="275" t="s">
        <v>448</v>
      </c>
      <c r="CL37" s="275" t="s">
        <v>448</v>
      </c>
      <c r="CM37" s="275" t="s">
        <v>448</v>
      </c>
      <c r="CN37" s="275" t="s">
        <v>448</v>
      </c>
      <c r="CO37" s="275" t="s">
        <v>448</v>
      </c>
      <c r="CP37" s="272"/>
      <c r="CQ37" s="272"/>
      <c r="CR37" s="275" t="s">
        <v>448</v>
      </c>
      <c r="CS37" s="275" t="s">
        <v>448</v>
      </c>
      <c r="CT37" s="275" t="s">
        <v>448</v>
      </c>
      <c r="CU37" s="275" t="s">
        <v>448</v>
      </c>
      <c r="CV37" s="275" t="s">
        <v>448</v>
      </c>
      <c r="CW37" s="275" t="s">
        <v>448</v>
      </c>
      <c r="CX37" s="275" t="s">
        <v>448</v>
      </c>
      <c r="CY37" s="275" t="s">
        <v>448</v>
      </c>
      <c r="CZ37" s="275" t="s">
        <v>448</v>
      </c>
      <c r="DA37" s="275" t="s">
        <v>448</v>
      </c>
      <c r="DB37" s="275" t="s">
        <v>448</v>
      </c>
      <c r="DC37" s="275" t="s">
        <v>448</v>
      </c>
      <c r="DD37" s="275" t="s">
        <v>448</v>
      </c>
      <c r="DE37" s="275" t="s">
        <v>448</v>
      </c>
      <c r="DF37" s="275" t="s">
        <v>448</v>
      </c>
      <c r="DG37" s="275" t="s">
        <v>448</v>
      </c>
      <c r="DH37" s="275" t="s">
        <v>448</v>
      </c>
      <c r="DI37" s="275" t="s">
        <v>448</v>
      </c>
    </row>
    <row r="38" spans="1:113" s="101" customFormat="1" ht="15.75" customHeight="1">
      <c r="A38" s="275" t="s">
        <v>514</v>
      </c>
      <c r="B38" s="226" t="s">
        <v>718</v>
      </c>
      <c r="C38" s="275" t="s">
        <v>49</v>
      </c>
      <c r="D38" s="120" t="s">
        <v>516</v>
      </c>
      <c r="E38" s="140" t="s">
        <v>517</v>
      </c>
      <c r="F38" s="120" t="s">
        <v>719</v>
      </c>
      <c r="G38" s="275"/>
      <c r="H38" s="275" t="s">
        <v>529</v>
      </c>
      <c r="I38" s="275" t="s">
        <v>529</v>
      </c>
      <c r="J38" s="275">
        <v>0</v>
      </c>
      <c r="K38" s="275">
        <v>0</v>
      </c>
      <c r="L38" s="275">
        <v>7</v>
      </c>
      <c r="M38" s="275">
        <v>14</v>
      </c>
      <c r="N38" s="275">
        <v>2</v>
      </c>
      <c r="O38" s="275">
        <v>1</v>
      </c>
      <c r="P38" s="275">
        <v>0</v>
      </c>
      <c r="Q38" s="275">
        <v>2</v>
      </c>
      <c r="R38" s="275">
        <v>0</v>
      </c>
      <c r="S38" s="275">
        <v>0</v>
      </c>
      <c r="T38" s="275">
        <v>0</v>
      </c>
      <c r="U38" s="275">
        <v>0</v>
      </c>
      <c r="V38" s="275">
        <v>0</v>
      </c>
      <c r="W38" s="275">
        <v>0</v>
      </c>
      <c r="X38" s="275">
        <v>0</v>
      </c>
      <c r="Y38" s="275">
        <v>0</v>
      </c>
      <c r="Z38" s="275">
        <v>0</v>
      </c>
      <c r="AA38" s="275">
        <v>0</v>
      </c>
      <c r="AB38" s="275">
        <v>0</v>
      </c>
      <c r="AC38" s="275">
        <v>0</v>
      </c>
      <c r="AD38" s="275">
        <v>0</v>
      </c>
      <c r="AE38" s="275">
        <v>0</v>
      </c>
      <c r="AF38" s="275">
        <v>0</v>
      </c>
      <c r="AG38" s="275">
        <v>0</v>
      </c>
      <c r="AH38" s="275">
        <v>0</v>
      </c>
      <c r="AI38" s="275">
        <v>0</v>
      </c>
      <c r="AJ38" s="275">
        <v>0</v>
      </c>
      <c r="AK38" s="275">
        <v>0</v>
      </c>
      <c r="AL38" s="275">
        <v>0</v>
      </c>
      <c r="AM38" s="275">
        <v>0</v>
      </c>
      <c r="AN38" s="275">
        <v>0</v>
      </c>
      <c r="AO38" s="275">
        <v>0</v>
      </c>
      <c r="AP38" s="275">
        <v>0</v>
      </c>
      <c r="AQ38" s="275">
        <v>0</v>
      </c>
      <c r="AR38" s="275">
        <v>0</v>
      </c>
      <c r="AS38" s="275">
        <v>0</v>
      </c>
      <c r="AT38" s="275">
        <v>0</v>
      </c>
      <c r="AU38" s="275">
        <v>0</v>
      </c>
      <c r="AV38" s="275">
        <v>0</v>
      </c>
      <c r="AW38" s="275">
        <v>0</v>
      </c>
      <c r="AX38" s="275">
        <v>0</v>
      </c>
      <c r="AY38" s="275">
        <v>0</v>
      </c>
      <c r="AZ38" s="275">
        <v>0</v>
      </c>
      <c r="BA38" s="275">
        <v>0</v>
      </c>
      <c r="BB38" s="275">
        <v>0</v>
      </c>
      <c r="BC38" s="275">
        <v>0</v>
      </c>
      <c r="BD38" s="275">
        <v>0</v>
      </c>
      <c r="BE38" s="275">
        <v>0</v>
      </c>
      <c r="BF38" s="275">
        <v>0</v>
      </c>
      <c r="BG38" s="275">
        <v>1</v>
      </c>
      <c r="BH38" s="275">
        <v>0</v>
      </c>
      <c r="BI38" s="275">
        <v>0</v>
      </c>
      <c r="BJ38" s="275">
        <v>0</v>
      </c>
      <c r="BK38" s="275">
        <v>0</v>
      </c>
      <c r="BL38" s="275">
        <v>0</v>
      </c>
      <c r="BM38" s="275">
        <v>0</v>
      </c>
      <c r="BN38" s="275">
        <v>5</v>
      </c>
      <c r="BO38" s="275">
        <v>1</v>
      </c>
      <c r="BP38" s="275">
        <v>0</v>
      </c>
      <c r="BQ38" s="275">
        <v>0</v>
      </c>
      <c r="BR38" s="275">
        <v>0</v>
      </c>
      <c r="BS38" s="275">
        <v>0</v>
      </c>
      <c r="BT38" s="275">
        <v>1</v>
      </c>
      <c r="BU38" s="275">
        <v>0</v>
      </c>
      <c r="BV38" s="275">
        <v>0</v>
      </c>
      <c r="BW38" s="275">
        <v>1</v>
      </c>
      <c r="BX38" s="275">
        <v>0</v>
      </c>
      <c r="BY38" s="275">
        <v>1</v>
      </c>
      <c r="BZ38" s="275">
        <v>1</v>
      </c>
      <c r="CA38" s="275">
        <v>3</v>
      </c>
      <c r="CB38" s="275">
        <v>6</v>
      </c>
      <c r="CC38" s="275">
        <v>3</v>
      </c>
      <c r="CD38" s="275">
        <v>24</v>
      </c>
      <c r="CE38" s="275">
        <v>25</v>
      </c>
      <c r="CF38" s="275">
        <v>14</v>
      </c>
      <c r="CG38" s="275">
        <v>28</v>
      </c>
      <c r="CH38" s="275">
        <v>10</v>
      </c>
      <c r="CI38" s="275">
        <v>30</v>
      </c>
      <c r="CJ38" s="275">
        <v>12</v>
      </c>
      <c r="CK38" s="275">
        <v>15</v>
      </c>
      <c r="CL38" s="275">
        <v>1</v>
      </c>
      <c r="CM38" s="275">
        <v>10</v>
      </c>
      <c r="CN38" s="275">
        <v>1</v>
      </c>
      <c r="CO38" s="275">
        <v>1</v>
      </c>
      <c r="CP38" s="275">
        <v>2</v>
      </c>
      <c r="CQ38" s="275">
        <v>1</v>
      </c>
      <c r="CR38" s="275">
        <v>1</v>
      </c>
      <c r="CS38" s="275">
        <v>0</v>
      </c>
      <c r="CT38" s="275">
        <v>4</v>
      </c>
      <c r="CU38" s="275">
        <v>2</v>
      </c>
      <c r="CV38" s="275">
        <v>3</v>
      </c>
      <c r="CW38" s="275">
        <v>2</v>
      </c>
      <c r="CX38" s="275">
        <v>2</v>
      </c>
      <c r="CY38" s="275">
        <v>2</v>
      </c>
      <c r="CZ38" s="275">
        <v>2</v>
      </c>
      <c r="DA38" s="275">
        <v>1</v>
      </c>
      <c r="DB38" s="275">
        <v>0</v>
      </c>
      <c r="DC38" s="275">
        <v>0</v>
      </c>
      <c r="DD38" s="275">
        <v>2</v>
      </c>
      <c r="DE38" s="275">
        <v>0</v>
      </c>
      <c r="DF38" s="275">
        <v>0</v>
      </c>
      <c r="DG38" s="275">
        <v>0</v>
      </c>
      <c r="DH38" s="275">
        <v>0</v>
      </c>
      <c r="DI38" s="275">
        <v>2</v>
      </c>
    </row>
    <row r="39" spans="1:113" s="101" customFormat="1" ht="15.75" customHeight="1">
      <c r="A39" s="275" t="s">
        <v>514</v>
      </c>
      <c r="B39" s="275" t="s">
        <v>587</v>
      </c>
      <c r="C39" s="275" t="s">
        <v>49</v>
      </c>
      <c r="D39" s="120" t="s">
        <v>516</v>
      </c>
      <c r="E39" s="140" t="s">
        <v>517</v>
      </c>
      <c r="F39" s="275" t="s">
        <v>588</v>
      </c>
      <c r="G39" s="272"/>
      <c r="H39" s="275" t="s">
        <v>529</v>
      </c>
      <c r="I39" s="275" t="s">
        <v>519</v>
      </c>
      <c r="J39" s="275">
        <v>0</v>
      </c>
      <c r="K39" s="275">
        <v>0</v>
      </c>
      <c r="L39" s="275">
        <v>6</v>
      </c>
      <c r="M39" s="275">
        <v>6</v>
      </c>
      <c r="N39" s="275">
        <v>1</v>
      </c>
      <c r="O39" s="275">
        <v>1</v>
      </c>
      <c r="P39" s="275">
        <v>0</v>
      </c>
      <c r="Q39" s="275">
        <v>0</v>
      </c>
      <c r="R39" s="275">
        <v>0</v>
      </c>
      <c r="S39" s="275">
        <v>0</v>
      </c>
      <c r="T39" s="275">
        <v>0</v>
      </c>
      <c r="U39" s="275">
        <v>0</v>
      </c>
      <c r="V39" s="275">
        <v>0</v>
      </c>
      <c r="W39" s="275">
        <v>0</v>
      </c>
      <c r="X39" s="275">
        <v>0</v>
      </c>
      <c r="Y39" s="275">
        <v>0</v>
      </c>
      <c r="Z39" s="275">
        <v>0</v>
      </c>
      <c r="AA39" s="275">
        <v>0</v>
      </c>
      <c r="AB39" s="275">
        <v>0</v>
      </c>
      <c r="AC39" s="275">
        <v>0</v>
      </c>
      <c r="AD39" s="275">
        <v>0</v>
      </c>
      <c r="AE39" s="275">
        <v>0</v>
      </c>
      <c r="AF39" s="275">
        <v>0</v>
      </c>
      <c r="AG39" s="275">
        <v>0</v>
      </c>
      <c r="AH39" s="275">
        <v>0</v>
      </c>
      <c r="AI39" s="275">
        <v>1</v>
      </c>
      <c r="AJ39" s="275">
        <v>0</v>
      </c>
      <c r="AK39" s="275">
        <v>0</v>
      </c>
      <c r="AL39" s="275">
        <v>0</v>
      </c>
      <c r="AM39" s="275">
        <v>0</v>
      </c>
      <c r="AN39" s="275">
        <v>0</v>
      </c>
      <c r="AO39" s="275">
        <v>0</v>
      </c>
      <c r="AP39" s="275">
        <v>0</v>
      </c>
      <c r="AQ39" s="275">
        <v>0</v>
      </c>
      <c r="AR39" s="275">
        <v>0</v>
      </c>
      <c r="AS39" s="275">
        <v>0</v>
      </c>
      <c r="AT39" s="275">
        <v>0</v>
      </c>
      <c r="AU39" s="275">
        <v>0</v>
      </c>
      <c r="AV39" s="275">
        <v>0</v>
      </c>
      <c r="AW39" s="275">
        <v>0</v>
      </c>
      <c r="AX39" s="275">
        <v>0</v>
      </c>
      <c r="AY39" s="275">
        <v>0</v>
      </c>
      <c r="AZ39" s="275">
        <v>0</v>
      </c>
      <c r="BA39" s="275">
        <v>0</v>
      </c>
      <c r="BB39" s="275">
        <v>0</v>
      </c>
      <c r="BC39" s="275">
        <v>0</v>
      </c>
      <c r="BD39" s="275">
        <v>1</v>
      </c>
      <c r="BE39" s="275">
        <v>1</v>
      </c>
      <c r="BF39" s="275">
        <v>1</v>
      </c>
      <c r="BG39" s="275">
        <v>0</v>
      </c>
      <c r="BH39" s="275">
        <v>0</v>
      </c>
      <c r="BI39" s="275">
        <v>0</v>
      </c>
      <c r="BJ39" s="275">
        <v>0</v>
      </c>
      <c r="BK39" s="275">
        <v>0</v>
      </c>
      <c r="BL39" s="275">
        <v>0</v>
      </c>
      <c r="BM39" s="275">
        <v>0</v>
      </c>
      <c r="BN39" s="275">
        <v>3</v>
      </c>
      <c r="BO39" s="275">
        <v>0</v>
      </c>
      <c r="BP39" s="275">
        <v>3</v>
      </c>
      <c r="BQ39" s="275">
        <v>5</v>
      </c>
      <c r="BR39" s="275">
        <v>0</v>
      </c>
      <c r="BS39" s="275">
        <v>3</v>
      </c>
      <c r="BT39" s="275">
        <v>1</v>
      </c>
      <c r="BU39" s="275">
        <v>10</v>
      </c>
      <c r="BV39" s="275">
        <v>1</v>
      </c>
      <c r="BW39" s="275">
        <v>8</v>
      </c>
      <c r="BX39" s="275">
        <v>21</v>
      </c>
      <c r="BY39" s="275">
        <v>35</v>
      </c>
      <c r="BZ39" s="275">
        <v>3</v>
      </c>
      <c r="CA39" s="275">
        <v>2</v>
      </c>
      <c r="CB39" s="275">
        <v>14</v>
      </c>
      <c r="CC39" s="275">
        <v>40</v>
      </c>
      <c r="CD39" s="275">
        <v>28</v>
      </c>
      <c r="CE39" s="275">
        <v>42</v>
      </c>
      <c r="CF39" s="275">
        <v>52</v>
      </c>
      <c r="CG39" s="275">
        <v>38</v>
      </c>
      <c r="CH39" s="275">
        <v>46</v>
      </c>
      <c r="CI39" s="275">
        <v>50</v>
      </c>
      <c r="CJ39" s="275">
        <v>12</v>
      </c>
      <c r="CK39" s="275">
        <v>10</v>
      </c>
      <c r="CL39" s="275">
        <v>16</v>
      </c>
      <c r="CM39" s="275">
        <v>40</v>
      </c>
      <c r="CN39" s="275">
        <v>6</v>
      </c>
      <c r="CO39" s="275">
        <v>10</v>
      </c>
      <c r="CP39" s="275">
        <v>15</v>
      </c>
      <c r="CQ39" s="275">
        <v>10</v>
      </c>
      <c r="CR39" s="275">
        <v>25</v>
      </c>
      <c r="CS39" s="275">
        <v>22</v>
      </c>
      <c r="CT39" s="275">
        <v>21</v>
      </c>
      <c r="CU39" s="275">
        <v>32</v>
      </c>
      <c r="CV39" s="275">
        <v>20</v>
      </c>
      <c r="CW39" s="275">
        <v>38</v>
      </c>
      <c r="CX39" s="275">
        <v>16</v>
      </c>
      <c r="CY39" s="275">
        <v>22</v>
      </c>
      <c r="CZ39" s="275">
        <v>4</v>
      </c>
      <c r="DA39" s="275">
        <v>6</v>
      </c>
      <c r="DB39" s="275">
        <v>1</v>
      </c>
      <c r="DC39" s="275">
        <v>2</v>
      </c>
      <c r="DD39" s="275">
        <v>0</v>
      </c>
      <c r="DE39" s="275">
        <v>0</v>
      </c>
      <c r="DF39" s="275">
        <v>1</v>
      </c>
      <c r="DG39" s="275">
        <v>0</v>
      </c>
      <c r="DH39" s="275">
        <v>2</v>
      </c>
      <c r="DI39" s="275">
        <v>8</v>
      </c>
    </row>
    <row r="40" spans="1:113" s="101" customFormat="1" ht="15.75" customHeight="1">
      <c r="A40" s="275" t="s">
        <v>514</v>
      </c>
      <c r="B40" s="275" t="s">
        <v>589</v>
      </c>
      <c r="C40" s="275" t="s">
        <v>49</v>
      </c>
      <c r="D40" s="120" t="s">
        <v>516</v>
      </c>
      <c r="E40" s="140" t="s">
        <v>517</v>
      </c>
      <c r="F40" s="275" t="s">
        <v>590</v>
      </c>
      <c r="G40" s="272"/>
      <c r="H40" s="275" t="s">
        <v>91</v>
      </c>
      <c r="I40" s="275" t="s">
        <v>91</v>
      </c>
      <c r="J40" s="275">
        <v>0</v>
      </c>
      <c r="K40" s="275">
        <v>0</v>
      </c>
      <c r="L40" s="275">
        <v>74</v>
      </c>
      <c r="M40" s="275">
        <v>58</v>
      </c>
      <c r="N40" s="275">
        <v>6</v>
      </c>
      <c r="O40" s="275">
        <v>3</v>
      </c>
      <c r="P40" s="275">
        <v>3</v>
      </c>
      <c r="Q40" s="275">
        <v>2</v>
      </c>
      <c r="R40" s="275">
        <v>0</v>
      </c>
      <c r="S40" s="275">
        <v>0</v>
      </c>
      <c r="T40" s="275">
        <v>0</v>
      </c>
      <c r="U40" s="275">
        <v>0</v>
      </c>
      <c r="V40" s="275">
        <v>0</v>
      </c>
      <c r="W40" s="275">
        <v>0</v>
      </c>
      <c r="X40" s="275">
        <v>0</v>
      </c>
      <c r="Y40" s="275">
        <v>0</v>
      </c>
      <c r="Z40" s="275">
        <v>0</v>
      </c>
      <c r="AA40" s="275">
        <v>0</v>
      </c>
      <c r="AB40" s="275">
        <v>0</v>
      </c>
      <c r="AC40" s="275">
        <v>0</v>
      </c>
      <c r="AD40" s="275">
        <v>0</v>
      </c>
      <c r="AE40" s="275">
        <v>0</v>
      </c>
      <c r="AF40" s="275">
        <v>0</v>
      </c>
      <c r="AG40" s="275">
        <v>0</v>
      </c>
      <c r="AH40" s="275">
        <v>0</v>
      </c>
      <c r="AI40" s="275">
        <v>0</v>
      </c>
      <c r="AJ40" s="275">
        <v>0</v>
      </c>
      <c r="AK40" s="275">
        <v>0</v>
      </c>
      <c r="AL40" s="275">
        <v>0</v>
      </c>
      <c r="AM40" s="275">
        <v>0</v>
      </c>
      <c r="AN40" s="275">
        <v>0</v>
      </c>
      <c r="AO40" s="275">
        <v>0</v>
      </c>
      <c r="AP40" s="275">
        <v>0</v>
      </c>
      <c r="AQ40" s="275">
        <v>0</v>
      </c>
      <c r="AR40" s="275">
        <v>0</v>
      </c>
      <c r="AS40" s="275">
        <v>0</v>
      </c>
      <c r="AT40" s="275">
        <v>0</v>
      </c>
      <c r="AU40" s="275">
        <v>0</v>
      </c>
      <c r="AV40" s="275">
        <v>0</v>
      </c>
      <c r="AW40" s="275">
        <v>0</v>
      </c>
      <c r="AX40" s="275">
        <v>0</v>
      </c>
      <c r="AY40" s="275">
        <v>0</v>
      </c>
      <c r="AZ40" s="275">
        <v>0</v>
      </c>
      <c r="BA40" s="275">
        <v>0</v>
      </c>
      <c r="BB40" s="275">
        <v>0</v>
      </c>
      <c r="BC40" s="275">
        <v>0</v>
      </c>
      <c r="BD40" s="275">
        <v>0</v>
      </c>
      <c r="BE40" s="275">
        <v>0</v>
      </c>
      <c r="BF40" s="275">
        <v>0</v>
      </c>
      <c r="BG40" s="275">
        <v>0</v>
      </c>
      <c r="BH40" s="275">
        <v>0</v>
      </c>
      <c r="BI40" s="275">
        <v>0</v>
      </c>
      <c r="BJ40" s="275">
        <v>1</v>
      </c>
      <c r="BK40" s="275">
        <v>1</v>
      </c>
      <c r="BL40" s="275">
        <v>5</v>
      </c>
      <c r="BM40" s="275">
        <v>0</v>
      </c>
      <c r="BN40" s="275">
        <v>1</v>
      </c>
      <c r="BO40" s="275">
        <v>0</v>
      </c>
      <c r="BP40" s="275">
        <v>0</v>
      </c>
      <c r="BQ40" s="275">
        <v>2</v>
      </c>
      <c r="BR40" s="275">
        <v>3</v>
      </c>
      <c r="BS40" s="275">
        <v>3</v>
      </c>
      <c r="BT40" s="275">
        <v>1</v>
      </c>
      <c r="BU40" s="275">
        <v>2</v>
      </c>
      <c r="BV40" s="275">
        <v>2</v>
      </c>
      <c r="BW40" s="275">
        <v>0</v>
      </c>
      <c r="BX40" s="275">
        <v>4</v>
      </c>
      <c r="BY40" s="275">
        <v>12</v>
      </c>
      <c r="BZ40" s="275">
        <v>31</v>
      </c>
      <c r="CA40" s="275">
        <v>55</v>
      </c>
      <c r="CB40" s="275">
        <v>45</v>
      </c>
      <c r="CC40" s="275">
        <v>80</v>
      </c>
      <c r="CD40" s="275">
        <v>90</v>
      </c>
      <c r="CE40" s="275">
        <v>85</v>
      </c>
      <c r="CF40" s="275">
        <v>17</v>
      </c>
      <c r="CG40" s="275">
        <v>25</v>
      </c>
      <c r="CH40" s="275">
        <v>22</v>
      </c>
      <c r="CI40" s="275">
        <v>36</v>
      </c>
      <c r="CJ40" s="275">
        <v>26</v>
      </c>
      <c r="CK40" s="275">
        <v>28</v>
      </c>
      <c r="CL40" s="275">
        <v>10</v>
      </c>
      <c r="CM40" s="275">
        <v>12</v>
      </c>
      <c r="CN40" s="275">
        <v>5</v>
      </c>
      <c r="CO40" s="275">
        <v>5</v>
      </c>
      <c r="CP40" s="275">
        <v>2</v>
      </c>
      <c r="CQ40" s="275">
        <v>2</v>
      </c>
      <c r="CR40" s="275">
        <v>16</v>
      </c>
      <c r="CS40" s="275">
        <v>10</v>
      </c>
      <c r="CT40" s="275">
        <v>14</v>
      </c>
      <c r="CU40" s="275">
        <v>20</v>
      </c>
      <c r="CV40" s="275">
        <v>236</v>
      </c>
      <c r="CW40" s="275">
        <v>250</v>
      </c>
      <c r="CX40" s="275">
        <v>272</v>
      </c>
      <c r="CY40" s="275">
        <v>236</v>
      </c>
      <c r="CZ40" s="275">
        <v>105</v>
      </c>
      <c r="DA40" s="275">
        <v>60</v>
      </c>
      <c r="DB40" s="275">
        <v>8</v>
      </c>
      <c r="DC40" s="275">
        <v>16</v>
      </c>
      <c r="DD40" s="275">
        <v>1</v>
      </c>
      <c r="DE40" s="275">
        <v>2</v>
      </c>
      <c r="DF40" s="275">
        <v>20</v>
      </c>
      <c r="DG40" s="275">
        <v>36</v>
      </c>
      <c r="DH40" s="275">
        <v>44</v>
      </c>
      <c r="DI40" s="275">
        <v>54</v>
      </c>
    </row>
    <row r="41" spans="1:113" s="101" customFormat="1" ht="15.75" customHeight="1">
      <c r="A41" s="275" t="s">
        <v>514</v>
      </c>
      <c r="B41" s="226">
        <v>41</v>
      </c>
      <c r="C41" s="275" t="s">
        <v>49</v>
      </c>
      <c r="D41" s="120" t="s">
        <v>516</v>
      </c>
      <c r="E41" s="140" t="s">
        <v>517</v>
      </c>
      <c r="F41" s="275" t="s">
        <v>594</v>
      </c>
      <c r="G41" s="272"/>
      <c r="H41" s="275" t="s">
        <v>519</v>
      </c>
      <c r="I41" s="275" t="s">
        <v>537</v>
      </c>
      <c r="J41" s="275">
        <v>0</v>
      </c>
      <c r="K41" s="275">
        <v>0</v>
      </c>
      <c r="L41" s="275">
        <v>24</v>
      </c>
      <c r="M41" s="275">
        <v>28</v>
      </c>
      <c r="N41" s="275">
        <v>0</v>
      </c>
      <c r="O41" s="275">
        <v>0</v>
      </c>
      <c r="P41" s="275">
        <v>0</v>
      </c>
      <c r="Q41" s="275">
        <v>0</v>
      </c>
      <c r="R41" s="275">
        <v>0</v>
      </c>
      <c r="S41" s="275">
        <v>0</v>
      </c>
      <c r="T41" s="275">
        <v>0</v>
      </c>
      <c r="U41" s="275">
        <v>0</v>
      </c>
      <c r="V41" s="275">
        <v>0</v>
      </c>
      <c r="W41" s="275">
        <v>0</v>
      </c>
      <c r="X41" s="275">
        <v>0</v>
      </c>
      <c r="Y41" s="275">
        <v>0</v>
      </c>
      <c r="Z41" s="275">
        <v>0</v>
      </c>
      <c r="AA41" s="275">
        <v>0</v>
      </c>
      <c r="AB41" s="275">
        <v>0</v>
      </c>
      <c r="AC41" s="275">
        <v>0</v>
      </c>
      <c r="AD41" s="275">
        <v>0</v>
      </c>
      <c r="AE41" s="275">
        <v>0</v>
      </c>
      <c r="AF41" s="275">
        <v>0</v>
      </c>
      <c r="AG41" s="275">
        <v>0</v>
      </c>
      <c r="AH41" s="275">
        <v>0</v>
      </c>
      <c r="AI41" s="275">
        <v>0</v>
      </c>
      <c r="AJ41" s="275">
        <v>0</v>
      </c>
      <c r="AK41" s="275">
        <v>0</v>
      </c>
      <c r="AL41" s="275">
        <v>0</v>
      </c>
      <c r="AM41" s="275">
        <v>0</v>
      </c>
      <c r="AN41" s="275">
        <v>0</v>
      </c>
      <c r="AO41" s="275">
        <v>0</v>
      </c>
      <c r="AP41" s="275">
        <v>0</v>
      </c>
      <c r="AQ41" s="275">
        <v>0</v>
      </c>
      <c r="AR41" s="275">
        <v>0</v>
      </c>
      <c r="AS41" s="275">
        <v>0</v>
      </c>
      <c r="AT41" s="275">
        <v>0</v>
      </c>
      <c r="AU41" s="275">
        <v>0</v>
      </c>
      <c r="AV41" s="275">
        <v>1</v>
      </c>
      <c r="AW41" s="275">
        <v>1</v>
      </c>
      <c r="AX41" s="275">
        <v>0</v>
      </c>
      <c r="AY41" s="275">
        <v>1</v>
      </c>
      <c r="AZ41" s="275">
        <v>0</v>
      </c>
      <c r="BA41" s="275">
        <v>0</v>
      </c>
      <c r="BB41" s="275">
        <v>0</v>
      </c>
      <c r="BC41" s="275">
        <v>1</v>
      </c>
      <c r="BD41" s="275">
        <v>0</v>
      </c>
      <c r="BE41" s="275">
        <v>0</v>
      </c>
      <c r="BF41" s="275">
        <v>0</v>
      </c>
      <c r="BG41" s="275">
        <v>0</v>
      </c>
      <c r="BH41" s="275">
        <v>0</v>
      </c>
      <c r="BI41" s="275">
        <v>0</v>
      </c>
      <c r="BJ41" s="275">
        <v>2</v>
      </c>
      <c r="BK41" s="275">
        <v>0</v>
      </c>
      <c r="BL41" s="275">
        <v>3</v>
      </c>
      <c r="BM41" s="275">
        <v>1</v>
      </c>
      <c r="BN41" s="275">
        <v>7</v>
      </c>
      <c r="BO41" s="275">
        <v>5</v>
      </c>
      <c r="BP41" s="275">
        <v>6</v>
      </c>
      <c r="BQ41" s="275">
        <v>6</v>
      </c>
      <c r="BR41" s="275">
        <v>30</v>
      </c>
      <c r="BS41" s="275">
        <v>10</v>
      </c>
      <c r="BT41" s="275">
        <v>42</v>
      </c>
      <c r="BU41" s="275">
        <v>12</v>
      </c>
      <c r="BV41" s="275">
        <v>38</v>
      </c>
      <c r="BW41" s="275">
        <v>2</v>
      </c>
      <c r="BX41" s="275">
        <v>127</v>
      </c>
      <c r="BY41" s="275">
        <v>23</v>
      </c>
      <c r="BZ41" s="275">
        <v>61</v>
      </c>
      <c r="CA41" s="275">
        <v>14</v>
      </c>
      <c r="CB41" s="275">
        <v>55</v>
      </c>
      <c r="CC41" s="275">
        <v>31</v>
      </c>
      <c r="CD41" s="275">
        <v>40</v>
      </c>
      <c r="CE41" s="275">
        <v>36</v>
      </c>
      <c r="CF41" s="275">
        <v>24</v>
      </c>
      <c r="CG41" s="275">
        <v>30</v>
      </c>
      <c r="CH41" s="275">
        <v>27</v>
      </c>
      <c r="CI41" s="275">
        <v>21</v>
      </c>
      <c r="CJ41" s="275">
        <v>13</v>
      </c>
      <c r="CK41" s="275">
        <v>11</v>
      </c>
      <c r="CL41" s="275">
        <v>10</v>
      </c>
      <c r="CM41" s="275">
        <v>11</v>
      </c>
      <c r="CN41" s="275">
        <v>15</v>
      </c>
      <c r="CO41" s="275">
        <v>5</v>
      </c>
      <c r="CP41" s="275">
        <v>10</v>
      </c>
      <c r="CQ41" s="275">
        <v>2</v>
      </c>
      <c r="CR41" s="275">
        <v>25</v>
      </c>
      <c r="CS41" s="275">
        <v>15</v>
      </c>
      <c r="CT41" s="275">
        <v>8</v>
      </c>
      <c r="CU41" s="275">
        <v>20</v>
      </c>
      <c r="CV41" s="275">
        <v>2</v>
      </c>
      <c r="CW41" s="275">
        <v>2</v>
      </c>
      <c r="CX41" s="275">
        <v>1</v>
      </c>
      <c r="CY41" s="275">
        <v>1</v>
      </c>
      <c r="CZ41" s="275">
        <v>1</v>
      </c>
      <c r="DA41" s="275">
        <v>1</v>
      </c>
      <c r="DB41" s="275">
        <v>0</v>
      </c>
      <c r="DC41" s="275">
        <v>0</v>
      </c>
      <c r="DD41" s="275">
        <v>0</v>
      </c>
      <c r="DE41" s="275">
        <v>0</v>
      </c>
      <c r="DF41" s="275">
        <v>0</v>
      </c>
      <c r="DG41" s="275">
        <v>0</v>
      </c>
      <c r="DH41" s="275">
        <v>1</v>
      </c>
      <c r="DI41" s="275">
        <v>1</v>
      </c>
    </row>
    <row r="42" spans="1:113" s="57" customFormat="1" ht="15.75" customHeight="1">
      <c r="A42" s="275" t="s">
        <v>514</v>
      </c>
      <c r="B42" s="275" t="s">
        <v>595</v>
      </c>
      <c r="C42" s="275" t="s">
        <v>49</v>
      </c>
      <c r="D42" s="120" t="s">
        <v>516</v>
      </c>
      <c r="E42" s="140" t="s">
        <v>517</v>
      </c>
      <c r="F42" s="275" t="s">
        <v>597</v>
      </c>
      <c r="G42" s="272"/>
      <c r="H42" s="275" t="s">
        <v>519</v>
      </c>
      <c r="I42" s="275" t="s">
        <v>598</v>
      </c>
      <c r="J42" s="275" t="s">
        <v>448</v>
      </c>
      <c r="K42" s="275" t="s">
        <v>448</v>
      </c>
      <c r="L42" s="275" t="s">
        <v>448</v>
      </c>
      <c r="M42" s="275" t="s">
        <v>448</v>
      </c>
      <c r="N42" s="275" t="s">
        <v>448</v>
      </c>
      <c r="O42" s="275" t="s">
        <v>448</v>
      </c>
      <c r="P42" s="275" t="s">
        <v>448</v>
      </c>
      <c r="Q42" s="275" t="s">
        <v>448</v>
      </c>
      <c r="R42" s="275" t="s">
        <v>448</v>
      </c>
      <c r="S42" s="275" t="s">
        <v>448</v>
      </c>
      <c r="T42" s="275" t="s">
        <v>448</v>
      </c>
      <c r="U42" s="275" t="s">
        <v>448</v>
      </c>
      <c r="V42" s="275" t="s">
        <v>448</v>
      </c>
      <c r="W42" s="275" t="s">
        <v>448</v>
      </c>
      <c r="X42" s="275" t="s">
        <v>448</v>
      </c>
      <c r="Y42" s="275" t="s">
        <v>448</v>
      </c>
      <c r="Z42" s="275" t="s">
        <v>448</v>
      </c>
      <c r="AA42" s="275" t="s">
        <v>448</v>
      </c>
      <c r="AB42" s="275" t="s">
        <v>448</v>
      </c>
      <c r="AC42" s="275" t="s">
        <v>448</v>
      </c>
      <c r="AD42" s="275" t="s">
        <v>448</v>
      </c>
      <c r="AE42" s="275" t="s">
        <v>448</v>
      </c>
      <c r="AF42" s="275" t="s">
        <v>448</v>
      </c>
      <c r="AG42" s="275" t="s">
        <v>448</v>
      </c>
      <c r="AH42" s="275" t="s">
        <v>448</v>
      </c>
      <c r="AI42" s="275" t="s">
        <v>448</v>
      </c>
      <c r="AJ42" s="275" t="s">
        <v>448</v>
      </c>
      <c r="AK42" s="275" t="s">
        <v>448</v>
      </c>
      <c r="AL42" s="275" t="s">
        <v>448</v>
      </c>
      <c r="AM42" s="275" t="s">
        <v>448</v>
      </c>
      <c r="AN42" s="275" t="s">
        <v>448</v>
      </c>
      <c r="AO42" s="275" t="s">
        <v>448</v>
      </c>
      <c r="AP42" s="275">
        <v>0</v>
      </c>
      <c r="AQ42" s="275">
        <v>0</v>
      </c>
      <c r="AR42" s="275">
        <v>0</v>
      </c>
      <c r="AS42" s="275">
        <v>0</v>
      </c>
      <c r="AT42" s="275">
        <v>0</v>
      </c>
      <c r="AU42" s="275">
        <v>0</v>
      </c>
      <c r="AV42" s="275">
        <v>0</v>
      </c>
      <c r="AW42" s="275">
        <v>0</v>
      </c>
      <c r="AX42" s="275">
        <v>0</v>
      </c>
      <c r="AY42" s="275">
        <v>0</v>
      </c>
      <c r="AZ42" s="275">
        <v>0</v>
      </c>
      <c r="BA42" s="275">
        <v>0</v>
      </c>
      <c r="BB42" s="275">
        <v>0</v>
      </c>
      <c r="BC42" s="275">
        <v>0</v>
      </c>
      <c r="BD42" s="275">
        <v>0</v>
      </c>
      <c r="BE42" s="275">
        <v>0</v>
      </c>
      <c r="BF42" s="275">
        <v>0</v>
      </c>
      <c r="BG42" s="275">
        <v>0</v>
      </c>
      <c r="BH42" s="275">
        <v>0</v>
      </c>
      <c r="BI42" s="275">
        <v>0</v>
      </c>
      <c r="BJ42" s="275">
        <v>0</v>
      </c>
      <c r="BK42" s="275">
        <v>0</v>
      </c>
      <c r="BL42" s="275">
        <v>0</v>
      </c>
      <c r="BM42" s="275">
        <v>0</v>
      </c>
      <c r="BN42" s="275">
        <v>0</v>
      </c>
      <c r="BO42" s="275">
        <v>0</v>
      </c>
      <c r="BP42" s="275">
        <v>0</v>
      </c>
      <c r="BQ42" s="275">
        <v>0</v>
      </c>
      <c r="BR42" s="275">
        <v>0</v>
      </c>
      <c r="BS42" s="275">
        <v>0</v>
      </c>
      <c r="BT42" s="275">
        <v>0</v>
      </c>
      <c r="BU42" s="275">
        <v>0</v>
      </c>
      <c r="BV42" s="275">
        <v>0</v>
      </c>
      <c r="BW42" s="275">
        <v>0</v>
      </c>
      <c r="BX42" s="275">
        <v>0</v>
      </c>
      <c r="BY42" s="275">
        <v>0</v>
      </c>
      <c r="BZ42" s="275">
        <v>0</v>
      </c>
      <c r="CA42" s="275">
        <v>0</v>
      </c>
      <c r="CB42" s="275">
        <v>0</v>
      </c>
      <c r="CC42" s="275">
        <v>0</v>
      </c>
      <c r="CD42" s="275">
        <v>2</v>
      </c>
      <c r="CE42" s="275">
        <v>2</v>
      </c>
      <c r="CF42" s="275">
        <v>2</v>
      </c>
      <c r="CG42" s="275">
        <v>12</v>
      </c>
      <c r="CH42" s="275">
        <v>3</v>
      </c>
      <c r="CI42" s="275">
        <v>8</v>
      </c>
      <c r="CJ42" s="272"/>
      <c r="CK42" s="272"/>
      <c r="CL42" s="275">
        <v>4</v>
      </c>
      <c r="CM42" s="275">
        <v>6</v>
      </c>
      <c r="CN42" s="275">
        <v>1</v>
      </c>
      <c r="CO42" s="275">
        <v>2</v>
      </c>
      <c r="CP42" s="275">
        <v>1</v>
      </c>
      <c r="CQ42" s="275">
        <v>0</v>
      </c>
      <c r="CR42" s="275">
        <v>2</v>
      </c>
      <c r="CS42" s="275">
        <v>3</v>
      </c>
      <c r="CT42" s="275">
        <v>5</v>
      </c>
      <c r="CU42" s="275">
        <v>1</v>
      </c>
      <c r="CV42" s="275">
        <v>12</v>
      </c>
      <c r="CW42" s="275">
        <v>15</v>
      </c>
      <c r="CX42" s="275">
        <v>8</v>
      </c>
      <c r="CY42" s="275">
        <v>12</v>
      </c>
      <c r="CZ42" s="275">
        <v>4</v>
      </c>
      <c r="DA42" s="275">
        <v>16</v>
      </c>
      <c r="DB42" s="275">
        <v>0</v>
      </c>
      <c r="DC42" s="275">
        <v>0</v>
      </c>
      <c r="DD42" s="275">
        <v>2</v>
      </c>
      <c r="DE42" s="275">
        <v>12</v>
      </c>
      <c r="DF42" s="275">
        <v>0</v>
      </c>
      <c r="DG42" s="275">
        <v>2</v>
      </c>
      <c r="DH42" s="275">
        <v>2</v>
      </c>
      <c r="DI42" s="275">
        <v>7</v>
      </c>
    </row>
    <row r="43" spans="1:113" s="53" customFormat="1" ht="15.75" customHeight="1">
      <c r="A43" s="275" t="s">
        <v>514</v>
      </c>
      <c r="B43" s="275" t="s">
        <v>599</v>
      </c>
      <c r="C43" s="275" t="s">
        <v>49</v>
      </c>
      <c r="D43" s="120" t="s">
        <v>516</v>
      </c>
      <c r="E43" s="140" t="s">
        <v>517</v>
      </c>
      <c r="F43" s="275" t="s">
        <v>597</v>
      </c>
      <c r="G43" s="272"/>
      <c r="H43" s="275" t="s">
        <v>600</v>
      </c>
      <c r="I43" s="275" t="s">
        <v>600</v>
      </c>
      <c r="J43" s="275" t="s">
        <v>448</v>
      </c>
      <c r="K43" s="275" t="s">
        <v>448</v>
      </c>
      <c r="L43" s="275" t="s">
        <v>448</v>
      </c>
      <c r="M43" s="275" t="s">
        <v>448</v>
      </c>
      <c r="N43" s="275" t="s">
        <v>448</v>
      </c>
      <c r="O43" s="275" t="s">
        <v>448</v>
      </c>
      <c r="P43" s="275" t="s">
        <v>448</v>
      </c>
      <c r="Q43" s="275" t="s">
        <v>448</v>
      </c>
      <c r="R43" s="275" t="s">
        <v>448</v>
      </c>
      <c r="S43" s="275" t="s">
        <v>448</v>
      </c>
      <c r="T43" s="275" t="s">
        <v>448</v>
      </c>
      <c r="U43" s="275" t="s">
        <v>448</v>
      </c>
      <c r="V43" s="275" t="s">
        <v>448</v>
      </c>
      <c r="W43" s="275" t="s">
        <v>448</v>
      </c>
      <c r="X43" s="275" t="s">
        <v>448</v>
      </c>
      <c r="Y43" s="275" t="s">
        <v>448</v>
      </c>
      <c r="Z43" s="275" t="s">
        <v>448</v>
      </c>
      <c r="AA43" s="275" t="s">
        <v>448</v>
      </c>
      <c r="AB43" s="275" t="s">
        <v>448</v>
      </c>
      <c r="AC43" s="275" t="s">
        <v>448</v>
      </c>
      <c r="AD43" s="275" t="s">
        <v>448</v>
      </c>
      <c r="AE43" s="275" t="s">
        <v>448</v>
      </c>
      <c r="AF43" s="275" t="s">
        <v>448</v>
      </c>
      <c r="AG43" s="275" t="s">
        <v>448</v>
      </c>
      <c r="AH43" s="275" t="s">
        <v>448</v>
      </c>
      <c r="AI43" s="275" t="s">
        <v>448</v>
      </c>
      <c r="AJ43" s="275" t="s">
        <v>448</v>
      </c>
      <c r="AK43" s="275" t="s">
        <v>448</v>
      </c>
      <c r="AL43" s="275" t="s">
        <v>448</v>
      </c>
      <c r="AM43" s="275" t="s">
        <v>448</v>
      </c>
      <c r="AN43" s="275" t="s">
        <v>448</v>
      </c>
      <c r="AO43" s="275" t="s">
        <v>448</v>
      </c>
      <c r="AP43" s="275">
        <v>0</v>
      </c>
      <c r="AQ43" s="275">
        <v>0</v>
      </c>
      <c r="AR43" s="275">
        <v>0</v>
      </c>
      <c r="AS43" s="275">
        <v>0</v>
      </c>
      <c r="AT43" s="275">
        <v>0</v>
      </c>
      <c r="AU43" s="275">
        <v>0</v>
      </c>
      <c r="AV43" s="275">
        <v>0</v>
      </c>
      <c r="AW43" s="275">
        <v>0</v>
      </c>
      <c r="AX43" s="275">
        <v>0</v>
      </c>
      <c r="AY43" s="275">
        <v>0</v>
      </c>
      <c r="AZ43" s="275">
        <v>0</v>
      </c>
      <c r="BA43" s="275">
        <v>0</v>
      </c>
      <c r="BB43" s="275">
        <v>0</v>
      </c>
      <c r="BC43" s="275"/>
      <c r="BD43" s="275">
        <v>0</v>
      </c>
      <c r="BE43" s="275">
        <v>0</v>
      </c>
      <c r="BF43" s="275">
        <v>0</v>
      </c>
      <c r="BG43" s="275">
        <v>0</v>
      </c>
      <c r="BH43" s="275">
        <v>0</v>
      </c>
      <c r="BI43" s="275">
        <v>0</v>
      </c>
      <c r="BJ43" s="275">
        <v>0</v>
      </c>
      <c r="BK43" s="275">
        <v>0</v>
      </c>
      <c r="BL43" s="275">
        <v>0</v>
      </c>
      <c r="BM43" s="275">
        <v>0</v>
      </c>
      <c r="BN43" s="275">
        <v>0</v>
      </c>
      <c r="BO43" s="275">
        <v>0</v>
      </c>
      <c r="BP43" s="275">
        <v>0</v>
      </c>
      <c r="BQ43" s="275">
        <v>0</v>
      </c>
      <c r="BR43" s="275">
        <v>0</v>
      </c>
      <c r="BS43" s="275">
        <v>0</v>
      </c>
      <c r="BT43" s="275">
        <v>0</v>
      </c>
      <c r="BU43" s="275">
        <v>0</v>
      </c>
      <c r="BV43" s="275">
        <v>0</v>
      </c>
      <c r="BW43" s="275">
        <v>0</v>
      </c>
      <c r="BX43" s="275">
        <v>0</v>
      </c>
      <c r="BY43" s="275">
        <v>0</v>
      </c>
      <c r="BZ43" s="275">
        <v>0</v>
      </c>
      <c r="CA43" s="275">
        <v>1</v>
      </c>
      <c r="CB43" s="275">
        <v>0</v>
      </c>
      <c r="CC43" s="275">
        <v>0</v>
      </c>
      <c r="CD43" s="275">
        <v>0</v>
      </c>
      <c r="CE43" s="275">
        <v>3</v>
      </c>
      <c r="CF43" s="275">
        <v>0</v>
      </c>
      <c r="CG43" s="275">
        <v>2</v>
      </c>
      <c r="CH43" s="275">
        <v>0</v>
      </c>
      <c r="CI43" s="275">
        <v>2</v>
      </c>
      <c r="CJ43" s="272"/>
      <c r="CK43" s="272"/>
      <c r="CL43" s="275">
        <v>2</v>
      </c>
      <c r="CM43" s="275">
        <v>3</v>
      </c>
      <c r="CN43" s="275">
        <v>0</v>
      </c>
      <c r="CO43" s="275">
        <v>0</v>
      </c>
      <c r="CP43" s="275">
        <v>0</v>
      </c>
      <c r="CQ43" s="275">
        <v>0</v>
      </c>
      <c r="CR43" s="275">
        <v>1</v>
      </c>
      <c r="CS43" s="275">
        <v>1</v>
      </c>
      <c r="CT43" s="275">
        <v>3</v>
      </c>
      <c r="CU43" s="275">
        <v>0</v>
      </c>
      <c r="CV43" s="275">
        <v>0</v>
      </c>
      <c r="CW43" s="275">
        <v>0</v>
      </c>
      <c r="CX43" s="275">
        <v>0</v>
      </c>
      <c r="CY43" s="275">
        <v>0</v>
      </c>
      <c r="CZ43" s="275">
        <v>0</v>
      </c>
      <c r="DA43" s="275">
        <v>1</v>
      </c>
      <c r="DB43" s="275">
        <v>0</v>
      </c>
      <c r="DC43" s="275">
        <v>1</v>
      </c>
      <c r="DD43" s="275">
        <v>0</v>
      </c>
      <c r="DE43" s="275">
        <v>3</v>
      </c>
      <c r="DF43" s="275">
        <v>0</v>
      </c>
      <c r="DG43" s="275">
        <v>0</v>
      </c>
      <c r="DH43" s="275">
        <v>0</v>
      </c>
      <c r="DI43" s="275">
        <v>0</v>
      </c>
    </row>
    <row r="44" spans="1:113" s="101" customFormat="1" ht="15.75" customHeight="1">
      <c r="A44" s="102"/>
      <c r="B44" s="102"/>
      <c r="C44" s="102"/>
      <c r="D44" s="27"/>
      <c r="E44" s="6"/>
      <c r="F44" s="102"/>
      <c r="H44" s="102"/>
      <c r="I44" s="102"/>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row>
    <row r="45" spans="1:113" s="101" customFormat="1" ht="15.75" customHeight="1">
      <c r="A45" s="102"/>
      <c r="B45" s="102"/>
      <c r="C45" s="102"/>
      <c r="D45" s="27"/>
      <c r="E45" s="6"/>
      <c r="F45" s="102"/>
      <c r="H45" s="102"/>
      <c r="I45" s="102"/>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row>
    <row r="46" spans="1:113" ht="15.75" customHeight="1">
      <c r="J46" s="196" t="s">
        <v>673</v>
      </c>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row>
    <row r="47" spans="1:113" ht="15.75" customHeight="1">
      <c r="J47" s="195">
        <f>SUM(J5:J43)</f>
        <v>2</v>
      </c>
      <c r="K47" s="195">
        <f t="shared" ref="K47:BV47" si="0">SUM(K5:K43)</f>
        <v>1</v>
      </c>
      <c r="L47" s="195">
        <f t="shared" si="0"/>
        <v>190</v>
      </c>
      <c r="M47" s="195">
        <f t="shared" si="0"/>
        <v>138</v>
      </c>
      <c r="N47" s="195">
        <f t="shared" si="0"/>
        <v>893</v>
      </c>
      <c r="O47" s="195">
        <f>SUM(O5:O43)</f>
        <v>1023</v>
      </c>
      <c r="P47" s="195">
        <f t="shared" si="0"/>
        <v>6</v>
      </c>
      <c r="Q47" s="195">
        <f t="shared" si="0"/>
        <v>13</v>
      </c>
      <c r="R47" s="195">
        <f t="shared" si="0"/>
        <v>0</v>
      </c>
      <c r="S47" s="195">
        <f t="shared" si="0"/>
        <v>0</v>
      </c>
      <c r="T47" s="195">
        <f t="shared" si="0"/>
        <v>0</v>
      </c>
      <c r="U47" s="195">
        <f t="shared" si="0"/>
        <v>0</v>
      </c>
      <c r="V47" s="195">
        <f t="shared" si="0"/>
        <v>0</v>
      </c>
      <c r="W47" s="195">
        <f t="shared" si="0"/>
        <v>0</v>
      </c>
      <c r="X47" s="195">
        <f t="shared" si="0"/>
        <v>0</v>
      </c>
      <c r="Y47" s="195">
        <f t="shared" si="0"/>
        <v>0</v>
      </c>
      <c r="Z47" s="195">
        <f t="shared" si="0"/>
        <v>0</v>
      </c>
      <c r="AA47" s="195">
        <f t="shared" si="0"/>
        <v>0</v>
      </c>
      <c r="AB47" s="195">
        <f t="shared" si="0"/>
        <v>0</v>
      </c>
      <c r="AC47" s="195">
        <f t="shared" si="0"/>
        <v>0</v>
      </c>
      <c r="AD47" s="195">
        <f t="shared" si="0"/>
        <v>2</v>
      </c>
      <c r="AE47" s="195">
        <f t="shared" si="0"/>
        <v>1</v>
      </c>
      <c r="AF47" s="195">
        <f t="shared" si="0"/>
        <v>0</v>
      </c>
      <c r="AG47" s="195">
        <f t="shared" si="0"/>
        <v>1</v>
      </c>
      <c r="AH47" s="195">
        <f t="shared" si="0"/>
        <v>0</v>
      </c>
      <c r="AI47" s="195">
        <f t="shared" si="0"/>
        <v>2</v>
      </c>
      <c r="AJ47" s="195">
        <f t="shared" si="0"/>
        <v>1</v>
      </c>
      <c r="AK47" s="195">
        <f t="shared" si="0"/>
        <v>0</v>
      </c>
      <c r="AL47" s="195">
        <f t="shared" si="0"/>
        <v>0</v>
      </c>
      <c r="AM47" s="195">
        <f t="shared" si="0"/>
        <v>0</v>
      </c>
      <c r="AN47" s="195">
        <f t="shared" si="0"/>
        <v>1</v>
      </c>
      <c r="AO47" s="195">
        <f t="shared" si="0"/>
        <v>2</v>
      </c>
      <c r="AP47" s="195">
        <f t="shared" si="0"/>
        <v>1</v>
      </c>
      <c r="AQ47" s="195">
        <f t="shared" si="0"/>
        <v>2</v>
      </c>
      <c r="AR47" s="195">
        <f t="shared" si="0"/>
        <v>1</v>
      </c>
      <c r="AS47" s="195">
        <f t="shared" si="0"/>
        <v>2</v>
      </c>
      <c r="AT47" s="195">
        <f t="shared" si="0"/>
        <v>2</v>
      </c>
      <c r="AU47" s="195">
        <f t="shared" si="0"/>
        <v>6</v>
      </c>
      <c r="AV47" s="195">
        <f t="shared" si="0"/>
        <v>5</v>
      </c>
      <c r="AW47" s="195">
        <f t="shared" si="0"/>
        <v>17</v>
      </c>
      <c r="AX47" s="195">
        <f t="shared" si="0"/>
        <v>4</v>
      </c>
      <c r="AY47" s="195">
        <f t="shared" si="0"/>
        <v>16</v>
      </c>
      <c r="AZ47" s="195">
        <f t="shared" si="0"/>
        <v>5</v>
      </c>
      <c r="BA47" s="195">
        <f t="shared" si="0"/>
        <v>24</v>
      </c>
      <c r="BB47" s="195">
        <f t="shared" si="0"/>
        <v>2</v>
      </c>
      <c r="BC47" s="195">
        <f t="shared" si="0"/>
        <v>18</v>
      </c>
      <c r="BD47" s="195">
        <f t="shared" si="0"/>
        <v>3</v>
      </c>
      <c r="BE47" s="195">
        <f t="shared" si="0"/>
        <v>12</v>
      </c>
      <c r="BF47" s="195">
        <f t="shared" si="0"/>
        <v>11</v>
      </c>
      <c r="BG47" s="195">
        <f t="shared" si="0"/>
        <v>19</v>
      </c>
      <c r="BH47" s="195">
        <f t="shared" si="0"/>
        <v>46</v>
      </c>
      <c r="BI47" s="195">
        <f t="shared" si="0"/>
        <v>34</v>
      </c>
      <c r="BJ47" s="195">
        <f t="shared" si="0"/>
        <v>108</v>
      </c>
      <c r="BK47" s="195">
        <f t="shared" si="0"/>
        <v>44</v>
      </c>
      <c r="BL47" s="195">
        <f t="shared" si="0"/>
        <v>176</v>
      </c>
      <c r="BM47" s="195">
        <f t="shared" si="0"/>
        <v>66</v>
      </c>
      <c r="BN47" s="195">
        <f t="shared" si="0"/>
        <v>169</v>
      </c>
      <c r="BO47" s="195">
        <f t="shared" si="0"/>
        <v>112</v>
      </c>
      <c r="BP47" s="195">
        <f t="shared" si="0"/>
        <v>255</v>
      </c>
      <c r="BQ47" s="195">
        <f t="shared" si="0"/>
        <v>107</v>
      </c>
      <c r="BR47" s="195">
        <f t="shared" si="0"/>
        <v>427</v>
      </c>
      <c r="BS47" s="195">
        <f t="shared" si="0"/>
        <v>152</v>
      </c>
      <c r="BT47" s="195">
        <f t="shared" si="0"/>
        <v>733</v>
      </c>
      <c r="BU47" s="195">
        <f t="shared" si="0"/>
        <v>419</v>
      </c>
      <c r="BV47" s="195">
        <f t="shared" si="0"/>
        <v>356</v>
      </c>
      <c r="BW47" s="195">
        <f t="shared" ref="BW47:DI47" si="1">SUM(BW5:BW43)</f>
        <v>246</v>
      </c>
      <c r="BX47" s="101">
        <f t="shared" si="1"/>
        <v>777</v>
      </c>
      <c r="BY47" s="101">
        <f t="shared" si="1"/>
        <v>674</v>
      </c>
      <c r="BZ47" s="101">
        <f t="shared" si="1"/>
        <v>1478</v>
      </c>
      <c r="CA47" s="101">
        <f t="shared" si="1"/>
        <v>1596</v>
      </c>
      <c r="CB47" s="101">
        <f t="shared" si="1"/>
        <v>3994</v>
      </c>
      <c r="CC47" s="101">
        <f t="shared" si="1"/>
        <v>4596</v>
      </c>
      <c r="CD47" s="101">
        <f t="shared" si="1"/>
        <v>5510</v>
      </c>
      <c r="CE47" s="101">
        <f t="shared" si="1"/>
        <v>5378</v>
      </c>
      <c r="CF47" s="101">
        <f t="shared" si="1"/>
        <v>2874</v>
      </c>
      <c r="CG47" s="101">
        <f t="shared" si="1"/>
        <v>2606</v>
      </c>
      <c r="CH47" s="101">
        <f t="shared" si="1"/>
        <v>2350</v>
      </c>
      <c r="CI47" s="101">
        <f t="shared" si="1"/>
        <v>2356</v>
      </c>
      <c r="CJ47" s="101">
        <f t="shared" si="1"/>
        <v>1443</v>
      </c>
      <c r="CK47" s="101">
        <f t="shared" si="1"/>
        <v>1665</v>
      </c>
      <c r="CL47" s="101">
        <f t="shared" si="1"/>
        <v>1411</v>
      </c>
      <c r="CM47" s="101">
        <f t="shared" si="1"/>
        <v>1756</v>
      </c>
      <c r="CN47" s="101">
        <f t="shared" si="1"/>
        <v>546</v>
      </c>
      <c r="CO47" s="101">
        <f t="shared" si="1"/>
        <v>454</v>
      </c>
      <c r="CP47" s="101">
        <f t="shared" si="1"/>
        <v>1524</v>
      </c>
      <c r="CQ47" s="101">
        <f t="shared" si="1"/>
        <v>1208</v>
      </c>
      <c r="CR47" s="101">
        <f>SUM(CR5:CR43)</f>
        <v>2339</v>
      </c>
      <c r="CS47" s="101">
        <f t="shared" si="1"/>
        <v>1977</v>
      </c>
      <c r="CT47" s="101">
        <f t="shared" si="1"/>
        <v>1209</v>
      </c>
      <c r="CU47" s="101">
        <f t="shared" si="1"/>
        <v>1095</v>
      </c>
      <c r="CV47" s="101">
        <f t="shared" si="1"/>
        <v>2159</v>
      </c>
      <c r="CW47" s="101">
        <f t="shared" si="1"/>
        <v>1956</v>
      </c>
      <c r="CX47" s="101">
        <f t="shared" si="1"/>
        <v>3226</v>
      </c>
      <c r="CY47" s="101">
        <f t="shared" si="1"/>
        <v>2962</v>
      </c>
      <c r="CZ47" s="101">
        <f t="shared" si="1"/>
        <v>640</v>
      </c>
      <c r="DA47" s="101">
        <f t="shared" si="1"/>
        <v>643</v>
      </c>
      <c r="DB47" s="101">
        <f t="shared" si="1"/>
        <v>962</v>
      </c>
      <c r="DC47" s="101">
        <f t="shared" si="1"/>
        <v>1327</v>
      </c>
      <c r="DD47" s="101">
        <f t="shared" si="1"/>
        <v>380</v>
      </c>
      <c r="DE47" s="101">
        <f t="shared" si="1"/>
        <v>586</v>
      </c>
      <c r="DF47" s="101">
        <f t="shared" si="1"/>
        <v>198</v>
      </c>
      <c r="DG47" s="101">
        <f t="shared" si="1"/>
        <v>153</v>
      </c>
      <c r="DH47" s="101">
        <f t="shared" si="1"/>
        <v>325</v>
      </c>
      <c r="DI47" s="101">
        <f t="shared" si="1"/>
        <v>376</v>
      </c>
    </row>
    <row r="48" spans="1:113" ht="15.75" customHeight="1">
      <c r="J48" s="279">
        <f>SUM(J47:K47)</f>
        <v>3</v>
      </c>
      <c r="K48" s="279"/>
      <c r="L48" s="279">
        <f>SUM(L47:M47)</f>
        <v>328</v>
      </c>
      <c r="M48" s="279"/>
      <c r="N48" s="279">
        <f>SUM(N47:O47)</f>
        <v>1916</v>
      </c>
      <c r="O48" s="279"/>
      <c r="P48" s="279">
        <f t="shared" ref="P48:BX48" si="2">SUM(P47:Q47)</f>
        <v>19</v>
      </c>
      <c r="Q48" s="279"/>
      <c r="R48" s="279">
        <f>SUM(R47:S47)</f>
        <v>0</v>
      </c>
      <c r="S48" s="279"/>
      <c r="T48" s="279">
        <f t="shared" si="2"/>
        <v>0</v>
      </c>
      <c r="U48" s="279"/>
      <c r="V48" s="279">
        <f t="shared" si="2"/>
        <v>0</v>
      </c>
      <c r="W48" s="279"/>
      <c r="X48" s="279">
        <f>SUM(X47:Y47)</f>
        <v>0</v>
      </c>
      <c r="Y48" s="279"/>
      <c r="Z48" s="279">
        <f t="shared" si="2"/>
        <v>0</v>
      </c>
      <c r="AA48" s="279"/>
      <c r="AB48" s="279">
        <f t="shared" si="2"/>
        <v>0</v>
      </c>
      <c r="AC48" s="279"/>
      <c r="AD48" s="279">
        <f t="shared" si="2"/>
        <v>3</v>
      </c>
      <c r="AE48" s="279"/>
      <c r="AF48" s="279">
        <f t="shared" si="2"/>
        <v>1</v>
      </c>
      <c r="AG48" s="279"/>
      <c r="AH48" s="279">
        <f t="shared" si="2"/>
        <v>2</v>
      </c>
      <c r="AI48" s="279"/>
      <c r="AJ48" s="279">
        <f t="shared" si="2"/>
        <v>1</v>
      </c>
      <c r="AK48" s="279"/>
      <c r="AL48" s="279">
        <f t="shared" si="2"/>
        <v>0</v>
      </c>
      <c r="AM48" s="279"/>
      <c r="AN48" s="279">
        <f t="shared" si="2"/>
        <v>3</v>
      </c>
      <c r="AO48" s="279"/>
      <c r="AP48" s="279">
        <f t="shared" si="2"/>
        <v>3</v>
      </c>
      <c r="AQ48" s="279"/>
      <c r="AR48" s="279">
        <f t="shared" si="2"/>
        <v>3</v>
      </c>
      <c r="AS48" s="279"/>
      <c r="AT48" s="279">
        <f t="shared" si="2"/>
        <v>8</v>
      </c>
      <c r="AU48" s="279"/>
      <c r="AV48" s="279">
        <f t="shared" si="2"/>
        <v>22</v>
      </c>
      <c r="AW48" s="279"/>
      <c r="AX48" s="279">
        <f t="shared" si="2"/>
        <v>20</v>
      </c>
      <c r="AY48" s="279"/>
      <c r="AZ48" s="279">
        <f t="shared" si="2"/>
        <v>29</v>
      </c>
      <c r="BA48" s="279"/>
      <c r="BB48" s="279">
        <f t="shared" si="2"/>
        <v>20</v>
      </c>
      <c r="BC48" s="279"/>
      <c r="BD48" s="279">
        <f t="shared" si="2"/>
        <v>15</v>
      </c>
      <c r="BE48" s="279"/>
      <c r="BF48" s="279">
        <f t="shared" si="2"/>
        <v>30</v>
      </c>
      <c r="BG48" s="279"/>
      <c r="BH48" s="279">
        <f t="shared" si="2"/>
        <v>80</v>
      </c>
      <c r="BI48" s="279"/>
      <c r="BJ48" s="279">
        <f t="shared" si="2"/>
        <v>152</v>
      </c>
      <c r="BK48" s="279"/>
      <c r="BL48" s="279">
        <f t="shared" si="2"/>
        <v>242</v>
      </c>
      <c r="BM48" s="279"/>
      <c r="BN48" s="279">
        <f t="shared" si="2"/>
        <v>281</v>
      </c>
      <c r="BO48" s="279"/>
      <c r="BP48" s="279">
        <f t="shared" si="2"/>
        <v>362</v>
      </c>
      <c r="BQ48" s="279"/>
      <c r="BR48" s="279">
        <f t="shared" si="2"/>
        <v>579</v>
      </c>
      <c r="BS48" s="279"/>
      <c r="BT48" s="279">
        <f t="shared" si="2"/>
        <v>1152</v>
      </c>
      <c r="BU48" s="279"/>
      <c r="BV48" s="279">
        <f t="shared" si="2"/>
        <v>602</v>
      </c>
      <c r="BW48" s="279"/>
      <c r="BX48" s="279">
        <f t="shared" si="2"/>
        <v>1451</v>
      </c>
      <c r="BY48" s="279"/>
      <c r="BZ48" s="279">
        <f t="shared" ref="BZ48:DH48" si="3">SUM(BZ47:CA47)</f>
        <v>3074</v>
      </c>
      <c r="CA48" s="279"/>
      <c r="CB48" s="279">
        <f t="shared" si="3"/>
        <v>8590</v>
      </c>
      <c r="CC48" s="279"/>
      <c r="CD48" s="279">
        <f t="shared" si="3"/>
        <v>10888</v>
      </c>
      <c r="CE48" s="279"/>
      <c r="CF48" s="279">
        <f t="shared" si="3"/>
        <v>5480</v>
      </c>
      <c r="CG48" s="279"/>
      <c r="CH48" s="279">
        <f t="shared" si="3"/>
        <v>4706</v>
      </c>
      <c r="CI48" s="279"/>
      <c r="CJ48" s="279">
        <f t="shared" si="3"/>
        <v>3108</v>
      </c>
      <c r="CK48" s="279"/>
      <c r="CL48" s="279">
        <f t="shared" si="3"/>
        <v>3167</v>
      </c>
      <c r="CM48" s="279"/>
      <c r="CN48" s="279">
        <f t="shared" si="3"/>
        <v>1000</v>
      </c>
      <c r="CO48" s="279"/>
      <c r="CP48" s="279">
        <f t="shared" si="3"/>
        <v>2732</v>
      </c>
      <c r="CQ48" s="279"/>
      <c r="CR48" s="279">
        <f t="shared" si="3"/>
        <v>4316</v>
      </c>
      <c r="CS48" s="279"/>
      <c r="CT48" s="279">
        <f t="shared" si="3"/>
        <v>2304</v>
      </c>
      <c r="CU48" s="279"/>
      <c r="CV48" s="279">
        <f t="shared" si="3"/>
        <v>4115</v>
      </c>
      <c r="CW48" s="279"/>
      <c r="CX48" s="279">
        <f t="shared" si="3"/>
        <v>6188</v>
      </c>
      <c r="CY48" s="279"/>
      <c r="CZ48" s="279">
        <f t="shared" si="3"/>
        <v>1283</v>
      </c>
      <c r="DA48" s="279"/>
      <c r="DB48" s="279">
        <f t="shared" si="3"/>
        <v>2289</v>
      </c>
      <c r="DC48" s="279"/>
      <c r="DD48" s="279">
        <f t="shared" si="3"/>
        <v>966</v>
      </c>
      <c r="DE48" s="279"/>
      <c r="DF48" s="279">
        <f t="shared" si="3"/>
        <v>351</v>
      </c>
      <c r="DG48" s="279"/>
      <c r="DH48" s="279">
        <f t="shared" si="3"/>
        <v>701</v>
      </c>
      <c r="DI48" s="279"/>
    </row>
    <row r="50" spans="10:113" ht="15.75" customHeight="1">
      <c r="J50" s="196" t="s">
        <v>667</v>
      </c>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row>
    <row r="51" spans="10:113" ht="15.75" customHeight="1">
      <c r="J51" s="195">
        <f>COUNT(J5:J43)</f>
        <v>25</v>
      </c>
      <c r="K51" s="195">
        <f>COUNT(K5:K43)</f>
        <v>25</v>
      </c>
      <c r="L51" s="195">
        <f t="shared" ref="L51:BW51" si="4">COUNT(L5:L43)</f>
        <v>25</v>
      </c>
      <c r="M51" s="195">
        <f>COUNT(M5:M43)</f>
        <v>24</v>
      </c>
      <c r="N51" s="195">
        <f t="shared" si="4"/>
        <v>25</v>
      </c>
      <c r="O51" s="195">
        <f t="shared" si="4"/>
        <v>25</v>
      </c>
      <c r="P51" s="195">
        <f t="shared" si="4"/>
        <v>25</v>
      </c>
      <c r="Q51" s="195">
        <f t="shared" si="4"/>
        <v>25</v>
      </c>
      <c r="R51" s="195">
        <f t="shared" si="4"/>
        <v>25</v>
      </c>
      <c r="S51" s="195">
        <f t="shared" si="4"/>
        <v>25</v>
      </c>
      <c r="T51" s="195">
        <f t="shared" si="4"/>
        <v>25</v>
      </c>
      <c r="U51" s="195">
        <f t="shared" si="4"/>
        <v>25</v>
      </c>
      <c r="V51" s="195">
        <f t="shared" si="4"/>
        <v>25</v>
      </c>
      <c r="W51" s="195">
        <f t="shared" si="4"/>
        <v>25</v>
      </c>
      <c r="X51" s="195">
        <f t="shared" si="4"/>
        <v>25</v>
      </c>
      <c r="Y51" s="195">
        <f t="shared" si="4"/>
        <v>25</v>
      </c>
      <c r="Z51" s="195">
        <f t="shared" si="4"/>
        <v>25</v>
      </c>
      <c r="AA51" s="195">
        <f t="shared" si="4"/>
        <v>25</v>
      </c>
      <c r="AB51" s="195">
        <f t="shared" si="4"/>
        <v>25</v>
      </c>
      <c r="AC51" s="195">
        <f t="shared" si="4"/>
        <v>25</v>
      </c>
      <c r="AD51" s="195">
        <f t="shared" si="4"/>
        <v>25</v>
      </c>
      <c r="AE51" s="195">
        <f t="shared" si="4"/>
        <v>25</v>
      </c>
      <c r="AF51" s="195">
        <f t="shared" si="4"/>
        <v>25</v>
      </c>
      <c r="AG51" s="195">
        <f t="shared" si="4"/>
        <v>25</v>
      </c>
      <c r="AH51" s="195">
        <f t="shared" si="4"/>
        <v>25</v>
      </c>
      <c r="AI51" s="195">
        <f t="shared" si="4"/>
        <v>25</v>
      </c>
      <c r="AJ51" s="195">
        <f t="shared" si="4"/>
        <v>25</v>
      </c>
      <c r="AK51" s="195">
        <f t="shared" si="4"/>
        <v>25</v>
      </c>
      <c r="AL51" s="195">
        <f t="shared" si="4"/>
        <v>25</v>
      </c>
      <c r="AM51" s="195">
        <f t="shared" si="4"/>
        <v>25</v>
      </c>
      <c r="AN51" s="195">
        <f t="shared" si="4"/>
        <v>25</v>
      </c>
      <c r="AO51" s="195">
        <f t="shared" si="4"/>
        <v>25</v>
      </c>
      <c r="AP51" s="195">
        <f t="shared" si="4"/>
        <v>27</v>
      </c>
      <c r="AQ51" s="195">
        <f t="shared" si="4"/>
        <v>27</v>
      </c>
      <c r="AR51" s="195">
        <f t="shared" si="4"/>
        <v>27</v>
      </c>
      <c r="AS51" s="195">
        <f t="shared" si="4"/>
        <v>27</v>
      </c>
      <c r="AT51" s="195">
        <f t="shared" si="4"/>
        <v>27</v>
      </c>
      <c r="AU51" s="195">
        <f t="shared" si="4"/>
        <v>27</v>
      </c>
      <c r="AV51" s="195">
        <f t="shared" si="4"/>
        <v>27</v>
      </c>
      <c r="AW51" s="195">
        <f t="shared" si="4"/>
        <v>27</v>
      </c>
      <c r="AX51" s="195">
        <f t="shared" si="4"/>
        <v>27</v>
      </c>
      <c r="AY51" s="195">
        <f t="shared" si="4"/>
        <v>27</v>
      </c>
      <c r="AZ51" s="195">
        <f t="shared" si="4"/>
        <v>28</v>
      </c>
      <c r="BA51" s="195">
        <f t="shared" si="4"/>
        <v>28</v>
      </c>
      <c r="BB51" s="195">
        <f t="shared" si="4"/>
        <v>39</v>
      </c>
      <c r="BC51" s="195">
        <f t="shared" si="4"/>
        <v>38</v>
      </c>
      <c r="BD51" s="195">
        <f t="shared" si="4"/>
        <v>39</v>
      </c>
      <c r="BE51" s="195">
        <f t="shared" si="4"/>
        <v>39</v>
      </c>
      <c r="BF51" s="195">
        <f t="shared" si="4"/>
        <v>39</v>
      </c>
      <c r="BG51" s="195">
        <f t="shared" si="4"/>
        <v>39</v>
      </c>
      <c r="BH51" s="195">
        <f t="shared" si="4"/>
        <v>39</v>
      </c>
      <c r="BI51" s="195">
        <f t="shared" si="4"/>
        <v>39</v>
      </c>
      <c r="BJ51" s="195">
        <f t="shared" si="4"/>
        <v>39</v>
      </c>
      <c r="BK51" s="195">
        <f t="shared" si="4"/>
        <v>39</v>
      </c>
      <c r="BL51" s="195">
        <f t="shared" si="4"/>
        <v>39</v>
      </c>
      <c r="BM51" s="195">
        <f t="shared" si="4"/>
        <v>39</v>
      </c>
      <c r="BN51" s="195">
        <f t="shared" si="4"/>
        <v>39</v>
      </c>
      <c r="BO51" s="195">
        <f t="shared" si="4"/>
        <v>39</v>
      </c>
      <c r="BP51" s="195">
        <f t="shared" si="4"/>
        <v>36</v>
      </c>
      <c r="BQ51" s="195">
        <f t="shared" si="4"/>
        <v>36</v>
      </c>
      <c r="BR51" s="195">
        <f t="shared" si="4"/>
        <v>37</v>
      </c>
      <c r="BS51" s="195">
        <f t="shared" si="4"/>
        <v>37</v>
      </c>
      <c r="BT51" s="195">
        <f t="shared" si="4"/>
        <v>38</v>
      </c>
      <c r="BU51" s="195">
        <f t="shared" si="4"/>
        <v>38</v>
      </c>
      <c r="BV51" s="195">
        <f t="shared" si="4"/>
        <v>36</v>
      </c>
      <c r="BW51" s="195">
        <f t="shared" si="4"/>
        <v>36</v>
      </c>
      <c r="BX51" s="101">
        <f t="shared" ref="BX51:DI51" si="5">COUNT(BX5:BX43)</f>
        <v>35</v>
      </c>
      <c r="BY51" s="101">
        <f t="shared" si="5"/>
        <v>35</v>
      </c>
      <c r="BZ51" s="101">
        <f t="shared" si="5"/>
        <v>36</v>
      </c>
      <c r="CA51" s="101">
        <f t="shared" si="5"/>
        <v>36</v>
      </c>
      <c r="CB51" s="101">
        <f t="shared" si="5"/>
        <v>36</v>
      </c>
      <c r="CC51" s="101">
        <f t="shared" si="5"/>
        <v>36</v>
      </c>
      <c r="CD51" s="101">
        <f t="shared" si="5"/>
        <v>36</v>
      </c>
      <c r="CE51" s="101">
        <f t="shared" si="5"/>
        <v>36</v>
      </c>
      <c r="CF51" s="101">
        <f t="shared" si="5"/>
        <v>30</v>
      </c>
      <c r="CG51" s="101">
        <f t="shared" si="5"/>
        <v>30</v>
      </c>
      <c r="CH51" s="101">
        <f t="shared" si="5"/>
        <v>30</v>
      </c>
      <c r="CI51" s="101">
        <f t="shared" si="5"/>
        <v>30</v>
      </c>
      <c r="CJ51" s="101">
        <f t="shared" si="5"/>
        <v>28</v>
      </c>
      <c r="CK51" s="101">
        <f t="shared" si="5"/>
        <v>28</v>
      </c>
      <c r="CL51" s="101">
        <f t="shared" si="5"/>
        <v>30</v>
      </c>
      <c r="CM51" s="101">
        <f t="shared" si="5"/>
        <v>30</v>
      </c>
      <c r="CN51" s="101">
        <f t="shared" si="5"/>
        <v>30</v>
      </c>
      <c r="CO51" s="101">
        <f t="shared" si="5"/>
        <v>30</v>
      </c>
      <c r="CP51" s="101">
        <f t="shared" si="5"/>
        <v>28</v>
      </c>
      <c r="CQ51" s="101">
        <f t="shared" si="5"/>
        <v>28</v>
      </c>
      <c r="CR51" s="101">
        <f t="shared" si="5"/>
        <v>28</v>
      </c>
      <c r="CS51" s="101">
        <f t="shared" si="5"/>
        <v>28</v>
      </c>
      <c r="CT51" s="101">
        <f t="shared" si="5"/>
        <v>28</v>
      </c>
      <c r="CU51" s="101">
        <f t="shared" si="5"/>
        <v>28</v>
      </c>
      <c r="CV51" s="101">
        <f t="shared" si="5"/>
        <v>28</v>
      </c>
      <c r="CW51" s="101">
        <f t="shared" si="5"/>
        <v>28</v>
      </c>
      <c r="CX51" s="101">
        <f t="shared" si="5"/>
        <v>28</v>
      </c>
      <c r="CY51" s="101">
        <f t="shared" si="5"/>
        <v>28</v>
      </c>
      <c r="CZ51" s="101">
        <f t="shared" si="5"/>
        <v>28</v>
      </c>
      <c r="DA51" s="101">
        <f t="shared" si="5"/>
        <v>28</v>
      </c>
      <c r="DB51" s="101">
        <f t="shared" si="5"/>
        <v>28</v>
      </c>
      <c r="DC51" s="101">
        <f t="shared" si="5"/>
        <v>28</v>
      </c>
      <c r="DD51" s="101">
        <f t="shared" si="5"/>
        <v>27</v>
      </c>
      <c r="DE51" s="101">
        <f t="shared" si="5"/>
        <v>27</v>
      </c>
      <c r="DF51" s="101">
        <f t="shared" si="5"/>
        <v>19</v>
      </c>
      <c r="DG51" s="101">
        <f t="shared" si="5"/>
        <v>19</v>
      </c>
      <c r="DH51" s="101">
        <f t="shared" si="5"/>
        <v>26</v>
      </c>
      <c r="DI51" s="101">
        <f t="shared" si="5"/>
        <v>26</v>
      </c>
    </row>
    <row r="52" spans="10:113" ht="15.75" customHeight="1">
      <c r="J52" s="279">
        <f>MAX(J51:K51)</f>
        <v>25</v>
      </c>
      <c r="K52" s="279"/>
      <c r="L52" s="279">
        <f>MAX(L51:M51)</f>
        <v>25</v>
      </c>
      <c r="M52" s="279"/>
      <c r="N52" s="279">
        <f t="shared" ref="N52" si="6">MAX(N51:O51)</f>
        <v>25</v>
      </c>
      <c r="O52" s="279"/>
      <c r="P52" s="279">
        <f>MAX(P51:Q51)</f>
        <v>25</v>
      </c>
      <c r="Q52" s="279"/>
      <c r="R52" s="279">
        <f t="shared" ref="R52" si="7">MAX(R51:S51)</f>
        <v>25</v>
      </c>
      <c r="S52" s="279"/>
      <c r="T52" s="279">
        <f>MAX(T51:U51)</f>
        <v>25</v>
      </c>
      <c r="U52" s="279"/>
      <c r="V52" s="279">
        <f t="shared" ref="V52" si="8">MAX(V51:W51)</f>
        <v>25</v>
      </c>
      <c r="W52" s="279"/>
      <c r="X52" s="279">
        <f t="shared" ref="X52" si="9">MAX(X51:Y51)</f>
        <v>25</v>
      </c>
      <c r="Y52" s="279"/>
      <c r="Z52" s="279">
        <f t="shared" ref="Z52" si="10">MAX(Z51:AA51)</f>
        <v>25</v>
      </c>
      <c r="AA52" s="279"/>
      <c r="AB52" s="279">
        <f t="shared" ref="AB52" si="11">MAX(AB51:AC51)</f>
        <v>25</v>
      </c>
      <c r="AC52" s="279"/>
      <c r="AD52" s="279">
        <f t="shared" ref="AD52" si="12">MAX(AD51:AE51)</f>
        <v>25</v>
      </c>
      <c r="AE52" s="279"/>
      <c r="AF52" s="279">
        <f t="shared" ref="AF52" si="13">MAX(AF51:AG51)</f>
        <v>25</v>
      </c>
      <c r="AG52" s="279"/>
      <c r="AH52" s="279">
        <f t="shared" ref="AH52" si="14">MAX(AH51:AI51)</f>
        <v>25</v>
      </c>
      <c r="AI52" s="279"/>
      <c r="AJ52" s="279">
        <f t="shared" ref="AJ52" si="15">MAX(AJ51:AK51)</f>
        <v>25</v>
      </c>
      <c r="AK52" s="279"/>
      <c r="AL52" s="279">
        <f t="shared" ref="AL52" si="16">MAX(AL51:AM51)</f>
        <v>25</v>
      </c>
      <c r="AM52" s="279"/>
      <c r="AN52" s="279">
        <f t="shared" ref="AN52" si="17">MAX(AN51:AO51)</f>
        <v>25</v>
      </c>
      <c r="AO52" s="279"/>
      <c r="AP52" s="279">
        <f t="shared" ref="AP52" si="18">MAX(AP51:AQ51)</f>
        <v>27</v>
      </c>
      <c r="AQ52" s="279"/>
      <c r="AR52" s="279">
        <f t="shared" ref="AR52" si="19">MAX(AR51:AS51)</f>
        <v>27</v>
      </c>
      <c r="AS52" s="279"/>
      <c r="AT52" s="279">
        <f t="shared" ref="AT52" si="20">MAX(AT51:AU51)</f>
        <v>27</v>
      </c>
      <c r="AU52" s="279"/>
      <c r="AV52" s="279">
        <f t="shared" ref="AV52" si="21">MAX(AV51:AW51)</f>
        <v>27</v>
      </c>
      <c r="AW52" s="279"/>
      <c r="AX52" s="279">
        <f t="shared" ref="AX52" si="22">MAX(AX51:AY51)</f>
        <v>27</v>
      </c>
      <c r="AY52" s="279"/>
      <c r="AZ52" s="279">
        <f t="shared" ref="AZ52" si="23">MAX(AZ51:BA51)</f>
        <v>28</v>
      </c>
      <c r="BA52" s="279"/>
      <c r="BB52" s="279">
        <f t="shared" ref="BB52" si="24">MAX(BB51:BC51)</f>
        <v>39</v>
      </c>
      <c r="BC52" s="279"/>
      <c r="BD52" s="279">
        <f t="shared" ref="BD52" si="25">MAX(BD51:BE51)</f>
        <v>39</v>
      </c>
      <c r="BE52" s="279"/>
      <c r="BF52" s="279">
        <f t="shared" ref="BF52" si="26">MAX(BF51:BG51)</f>
        <v>39</v>
      </c>
      <c r="BG52" s="279"/>
      <c r="BH52" s="279">
        <f t="shared" ref="BH52" si="27">MAX(BH51:BI51)</f>
        <v>39</v>
      </c>
      <c r="BI52" s="279"/>
      <c r="BJ52" s="279">
        <f t="shared" ref="BJ52" si="28">MAX(BJ51:BK51)</f>
        <v>39</v>
      </c>
      <c r="BK52" s="279"/>
      <c r="BL52" s="279">
        <f t="shared" ref="BL52" si="29">MAX(BL51:BM51)</f>
        <v>39</v>
      </c>
      <c r="BM52" s="279"/>
      <c r="BN52" s="279">
        <f t="shared" ref="BN52" si="30">MAX(BN51:BO51)</f>
        <v>39</v>
      </c>
      <c r="BO52" s="279"/>
      <c r="BP52" s="279">
        <f t="shared" ref="BP52" si="31">MAX(BP51:BQ51)</f>
        <v>36</v>
      </c>
      <c r="BQ52" s="279"/>
      <c r="BR52" s="279">
        <f t="shared" ref="BR52" si="32">MAX(BR51:BS51)</f>
        <v>37</v>
      </c>
      <c r="BS52" s="279"/>
      <c r="BT52" s="279">
        <f t="shared" ref="BT52" si="33">MAX(BT51:BU51)</f>
        <v>38</v>
      </c>
      <c r="BU52" s="279"/>
      <c r="BV52" s="279">
        <f t="shared" ref="BV52" si="34">MAX(BV51:BW51)</f>
        <v>36</v>
      </c>
      <c r="BW52" s="279"/>
      <c r="BX52" s="279">
        <f t="shared" ref="BX52" si="35">MAX(BX51:BY51)</f>
        <v>35</v>
      </c>
      <c r="BY52" s="279"/>
      <c r="BZ52" s="279">
        <f t="shared" ref="BZ52" si="36">MAX(BZ51:CA51)</f>
        <v>36</v>
      </c>
      <c r="CA52" s="279"/>
      <c r="CB52" s="279">
        <f t="shared" ref="CB52" si="37">MAX(CB51:CC51)</f>
        <v>36</v>
      </c>
      <c r="CC52" s="279"/>
      <c r="CD52" s="279">
        <f t="shared" ref="CD52" si="38">MAX(CD51:CE51)</f>
        <v>36</v>
      </c>
      <c r="CE52" s="279"/>
      <c r="CF52" s="279">
        <f t="shared" ref="CF52" si="39">MAX(CF51:CG51)</f>
        <v>30</v>
      </c>
      <c r="CG52" s="279"/>
      <c r="CH52" s="279">
        <f t="shared" ref="CH52" si="40">MAX(CH51:CI51)</f>
        <v>30</v>
      </c>
      <c r="CI52" s="279"/>
      <c r="CJ52" s="279">
        <f t="shared" ref="CJ52" si="41">MAX(CJ51:CK51)</f>
        <v>28</v>
      </c>
      <c r="CK52" s="279"/>
      <c r="CL52" s="279">
        <f t="shared" ref="CL52" si="42">MAX(CL51:CM51)</f>
        <v>30</v>
      </c>
      <c r="CM52" s="279"/>
      <c r="CN52" s="279">
        <f t="shared" ref="CN52" si="43">MAX(CN51:CO51)</f>
        <v>30</v>
      </c>
      <c r="CO52" s="279"/>
      <c r="CP52" s="279">
        <f t="shared" ref="CP52" si="44">MAX(CP51:CQ51)</f>
        <v>28</v>
      </c>
      <c r="CQ52" s="279"/>
      <c r="CR52" s="279">
        <f t="shared" ref="CR52" si="45">MAX(CR51:CS51)</f>
        <v>28</v>
      </c>
      <c r="CS52" s="279"/>
      <c r="CT52" s="279">
        <f t="shared" ref="CT52" si="46">MAX(CT51:CU51)</f>
        <v>28</v>
      </c>
      <c r="CU52" s="279"/>
      <c r="CV52" s="279">
        <f t="shared" ref="CV52" si="47">MAX(CV51:CW51)</f>
        <v>28</v>
      </c>
      <c r="CW52" s="279"/>
      <c r="CX52" s="279">
        <f t="shared" ref="CX52" si="48">MAX(CX51:CY51)</f>
        <v>28</v>
      </c>
      <c r="CY52" s="279"/>
      <c r="CZ52" s="279">
        <f t="shared" ref="CZ52" si="49">MAX(CZ51:DA51)</f>
        <v>28</v>
      </c>
      <c r="DA52" s="279"/>
      <c r="DB52" s="279">
        <f t="shared" ref="DB52" si="50">MAX(DB51:DC51)</f>
        <v>28</v>
      </c>
      <c r="DC52" s="279"/>
      <c r="DD52" s="279">
        <f t="shared" ref="DD52" si="51">MAX(DD51:DE51)</f>
        <v>27</v>
      </c>
      <c r="DE52" s="279"/>
      <c r="DF52" s="279">
        <f t="shared" ref="DF52" si="52">MAX(DF51:DG51)</f>
        <v>19</v>
      </c>
      <c r="DG52" s="279"/>
      <c r="DH52" s="279">
        <f t="shared" ref="DH52" si="53">MAX(DH51:DI51)</f>
        <v>26</v>
      </c>
      <c r="DI52" s="279"/>
    </row>
    <row r="55" spans="10:113" ht="15.75" customHeight="1">
      <c r="J55" s="59" t="s">
        <v>674</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195"/>
      <c r="BO55" s="195"/>
      <c r="BP55" s="195"/>
      <c r="BQ55" s="195"/>
      <c r="BR55" s="195"/>
      <c r="BS55" s="195"/>
      <c r="BT55" s="195"/>
      <c r="BU55" s="195"/>
      <c r="BV55" s="195"/>
      <c r="BW55" s="195"/>
    </row>
    <row r="56" spans="10:113" ht="15.75" customHeight="1">
      <c r="J56" s="280" t="s">
        <v>675</v>
      </c>
      <c r="K56" s="280"/>
      <c r="L56" s="280"/>
      <c r="M56" s="280"/>
      <c r="N56" s="60">
        <v>1</v>
      </c>
      <c r="O56" s="60">
        <v>2</v>
      </c>
      <c r="P56" s="60">
        <v>3</v>
      </c>
      <c r="Q56" s="60">
        <v>4</v>
      </c>
      <c r="R56" s="60">
        <v>5</v>
      </c>
      <c r="S56" s="60">
        <v>6</v>
      </c>
      <c r="T56" s="60">
        <v>7</v>
      </c>
      <c r="U56" s="60">
        <v>8</v>
      </c>
      <c r="V56" s="60">
        <v>9</v>
      </c>
      <c r="W56" s="60">
        <v>10</v>
      </c>
      <c r="X56" s="60">
        <v>11</v>
      </c>
      <c r="Y56" s="60">
        <v>12</v>
      </c>
      <c r="Z56" s="60">
        <v>13</v>
      </c>
      <c r="AA56" s="60">
        <v>14</v>
      </c>
      <c r="AB56" s="60">
        <v>15</v>
      </c>
      <c r="AC56" s="60">
        <v>16</v>
      </c>
      <c r="AD56" s="60">
        <v>17</v>
      </c>
      <c r="AE56" s="60">
        <v>18</v>
      </c>
      <c r="AF56" s="60">
        <v>19</v>
      </c>
      <c r="AG56" s="60">
        <v>20</v>
      </c>
      <c r="AH56" s="60">
        <v>21</v>
      </c>
      <c r="AI56" s="60">
        <v>22</v>
      </c>
      <c r="AJ56" s="60">
        <v>23</v>
      </c>
      <c r="AK56" s="60">
        <v>24</v>
      </c>
      <c r="AL56" s="60">
        <v>25</v>
      </c>
      <c r="AM56" s="60">
        <v>26</v>
      </c>
      <c r="AN56" s="60">
        <v>27</v>
      </c>
      <c r="AO56" s="60">
        <v>28</v>
      </c>
      <c r="AP56" s="60">
        <v>29</v>
      </c>
      <c r="AQ56" s="60">
        <v>30</v>
      </c>
      <c r="AR56" s="60">
        <v>31</v>
      </c>
      <c r="AS56" s="60">
        <v>32</v>
      </c>
      <c r="AT56" s="60">
        <v>33</v>
      </c>
      <c r="AU56" s="60">
        <v>34</v>
      </c>
      <c r="AV56" s="60">
        <v>35</v>
      </c>
      <c r="AW56" s="60">
        <v>36</v>
      </c>
      <c r="AX56" s="60">
        <v>37</v>
      </c>
      <c r="AY56" s="60">
        <v>38</v>
      </c>
      <c r="AZ56" s="60">
        <v>39</v>
      </c>
      <c r="BA56" s="60">
        <v>40</v>
      </c>
      <c r="BB56" s="60">
        <v>41</v>
      </c>
      <c r="BC56" s="60">
        <v>42</v>
      </c>
      <c r="BD56" s="60">
        <v>43</v>
      </c>
      <c r="BE56" s="60">
        <v>44</v>
      </c>
      <c r="BF56" s="60">
        <v>45</v>
      </c>
      <c r="BG56" s="60">
        <v>46</v>
      </c>
      <c r="BH56" s="60">
        <v>47</v>
      </c>
      <c r="BI56" s="60">
        <v>48</v>
      </c>
      <c r="BJ56" s="60">
        <v>49</v>
      </c>
      <c r="BK56" s="60">
        <v>50</v>
      </c>
      <c r="BL56" s="60">
        <v>51</v>
      </c>
      <c r="BM56" s="60">
        <v>52</v>
      </c>
      <c r="BN56" s="195"/>
      <c r="BO56" s="195"/>
      <c r="BP56" s="195"/>
      <c r="BQ56" s="195"/>
      <c r="BR56" s="195"/>
      <c r="BS56" s="195"/>
      <c r="BT56" s="195"/>
      <c r="BU56" s="195"/>
      <c r="BV56" s="195"/>
      <c r="BW56" s="195"/>
    </row>
    <row r="57" spans="10:113" ht="15.75" customHeight="1">
      <c r="J57" s="280" t="s">
        <v>676</v>
      </c>
      <c r="K57" s="280"/>
      <c r="L57" s="280"/>
      <c r="M57" s="280"/>
      <c r="N57" s="60">
        <f>J48</f>
        <v>3</v>
      </c>
      <c r="O57" s="60">
        <f>L48</f>
        <v>328</v>
      </c>
      <c r="P57" s="60">
        <f>N48</f>
        <v>1916</v>
      </c>
      <c r="Q57" s="60">
        <f>P48</f>
        <v>19</v>
      </c>
      <c r="R57" s="60">
        <f>R48</f>
        <v>0</v>
      </c>
      <c r="S57" s="60">
        <f>T48</f>
        <v>0</v>
      </c>
      <c r="T57" s="60">
        <f>V48</f>
        <v>0</v>
      </c>
      <c r="U57" s="60">
        <f>X48</f>
        <v>0</v>
      </c>
      <c r="V57" s="60">
        <f>Z48</f>
        <v>0</v>
      </c>
      <c r="W57" s="60">
        <f>AB48</f>
        <v>0</v>
      </c>
      <c r="X57" s="60">
        <f>AD48</f>
        <v>3</v>
      </c>
      <c r="Y57" s="60">
        <f>AF48</f>
        <v>1</v>
      </c>
      <c r="Z57" s="60">
        <f>AH48</f>
        <v>2</v>
      </c>
      <c r="AA57" s="60">
        <f>AJ48</f>
        <v>1</v>
      </c>
      <c r="AB57" s="60">
        <f>AL48</f>
        <v>0</v>
      </c>
      <c r="AC57" s="60">
        <f>AN48</f>
        <v>3</v>
      </c>
      <c r="AD57" s="60">
        <f>AP48</f>
        <v>3</v>
      </c>
      <c r="AE57" s="60">
        <f>AR48</f>
        <v>3</v>
      </c>
      <c r="AF57" s="60">
        <f>AT48</f>
        <v>8</v>
      </c>
      <c r="AG57" s="60">
        <f>AV48</f>
        <v>22</v>
      </c>
      <c r="AH57" s="60">
        <f>AX48</f>
        <v>20</v>
      </c>
      <c r="AI57" s="60">
        <f>AZ48</f>
        <v>29</v>
      </c>
      <c r="AJ57" s="60">
        <f>BB48</f>
        <v>20</v>
      </c>
      <c r="AK57" s="60">
        <f>BD48</f>
        <v>15</v>
      </c>
      <c r="AL57" s="60">
        <f>BF48</f>
        <v>30</v>
      </c>
      <c r="AM57" s="60">
        <f>BH48</f>
        <v>80</v>
      </c>
      <c r="AN57" s="60">
        <f>BJ48</f>
        <v>152</v>
      </c>
      <c r="AO57" s="60">
        <f>BL48</f>
        <v>242</v>
      </c>
      <c r="AP57" s="60">
        <f>BN48</f>
        <v>281</v>
      </c>
      <c r="AQ57" s="60">
        <f>BP48</f>
        <v>362</v>
      </c>
      <c r="AR57" s="60">
        <f>BR48</f>
        <v>579</v>
      </c>
      <c r="AS57" s="60">
        <f>BT48</f>
        <v>1152</v>
      </c>
      <c r="AT57" s="60">
        <f>BV48</f>
        <v>602</v>
      </c>
      <c r="AU57" s="60">
        <f>BX48</f>
        <v>1451</v>
      </c>
      <c r="AV57" s="60">
        <f>BZ48</f>
        <v>3074</v>
      </c>
      <c r="AW57" s="60">
        <f>CB48</f>
        <v>8590</v>
      </c>
      <c r="AX57" s="60">
        <f>CD48</f>
        <v>10888</v>
      </c>
      <c r="AY57" s="60">
        <f>CF48</f>
        <v>5480</v>
      </c>
      <c r="AZ57" s="60">
        <f>CH48</f>
        <v>4706</v>
      </c>
      <c r="BA57" s="60">
        <f>CJ48</f>
        <v>3108</v>
      </c>
      <c r="BB57" s="60">
        <f>CL48</f>
        <v>3167</v>
      </c>
      <c r="BC57" s="60">
        <f>CN48</f>
        <v>1000</v>
      </c>
      <c r="BD57" s="60">
        <f>CP48</f>
        <v>2732</v>
      </c>
      <c r="BE57" s="60">
        <f>CR48</f>
        <v>4316</v>
      </c>
      <c r="BF57" s="60">
        <f>CT48</f>
        <v>2304</v>
      </c>
      <c r="BG57" s="60">
        <f>CV48</f>
        <v>4115</v>
      </c>
      <c r="BH57" s="60">
        <f>CX48</f>
        <v>6188</v>
      </c>
      <c r="BI57" s="60">
        <f>CZ48</f>
        <v>1283</v>
      </c>
      <c r="BJ57" s="60">
        <f>DB48</f>
        <v>2289</v>
      </c>
      <c r="BK57" s="60">
        <f>DD48</f>
        <v>966</v>
      </c>
      <c r="BL57" s="60">
        <f>DF48</f>
        <v>351</v>
      </c>
      <c r="BM57" s="60">
        <f>DH48</f>
        <v>701</v>
      </c>
      <c r="BN57" s="195"/>
      <c r="BO57" s="195"/>
      <c r="BP57" s="195"/>
      <c r="BQ57" s="195"/>
      <c r="BR57" s="195"/>
      <c r="BS57" s="195"/>
      <c r="BT57" s="195"/>
      <c r="BU57" s="195"/>
      <c r="BV57" s="195"/>
      <c r="BW57" s="195"/>
    </row>
    <row r="58" spans="10:113" ht="15.75" customHeight="1">
      <c r="J58" s="280" t="s">
        <v>1110</v>
      </c>
      <c r="K58" s="280"/>
      <c r="L58" s="280"/>
      <c r="M58" s="280"/>
      <c r="N58" s="60">
        <f>J52</f>
        <v>25</v>
      </c>
      <c r="O58" s="60">
        <f>L52</f>
        <v>25</v>
      </c>
      <c r="P58" s="60">
        <f>N52</f>
        <v>25</v>
      </c>
      <c r="Q58" s="60">
        <f>P52</f>
        <v>25</v>
      </c>
      <c r="R58" s="60">
        <f>R52</f>
        <v>25</v>
      </c>
      <c r="S58" s="60">
        <f>T52</f>
        <v>25</v>
      </c>
      <c r="T58" s="60">
        <f>V52</f>
        <v>25</v>
      </c>
      <c r="U58" s="60">
        <f>X52</f>
        <v>25</v>
      </c>
      <c r="V58" s="60">
        <f>Z52</f>
        <v>25</v>
      </c>
      <c r="W58" s="60">
        <f>AB52</f>
        <v>25</v>
      </c>
      <c r="X58" s="60">
        <f>AD52</f>
        <v>25</v>
      </c>
      <c r="Y58" s="60">
        <f>AF52</f>
        <v>25</v>
      </c>
      <c r="Z58" s="60">
        <f>AH52</f>
        <v>25</v>
      </c>
      <c r="AA58" s="60">
        <f>AJ52</f>
        <v>25</v>
      </c>
      <c r="AB58" s="60">
        <f>AL52</f>
        <v>25</v>
      </c>
      <c r="AC58" s="60">
        <f>AN52</f>
        <v>25</v>
      </c>
      <c r="AD58" s="60">
        <f>AP52</f>
        <v>27</v>
      </c>
      <c r="AE58" s="60">
        <f>AR52</f>
        <v>27</v>
      </c>
      <c r="AF58" s="60">
        <f>AT52</f>
        <v>27</v>
      </c>
      <c r="AG58" s="60">
        <f>AV52</f>
        <v>27</v>
      </c>
      <c r="AH58" s="60">
        <f>AX52</f>
        <v>27</v>
      </c>
      <c r="AI58" s="60">
        <f>AZ52</f>
        <v>28</v>
      </c>
      <c r="AJ58" s="60">
        <f>BB52</f>
        <v>39</v>
      </c>
      <c r="AK58" s="60">
        <f>BD52</f>
        <v>39</v>
      </c>
      <c r="AL58" s="60">
        <f>BF52</f>
        <v>39</v>
      </c>
      <c r="AM58" s="60">
        <f>BH52</f>
        <v>39</v>
      </c>
      <c r="AN58" s="60">
        <f>BJ52</f>
        <v>39</v>
      </c>
      <c r="AO58" s="60">
        <f>BL52</f>
        <v>39</v>
      </c>
      <c r="AP58" s="60">
        <f>BN52</f>
        <v>39</v>
      </c>
      <c r="AQ58" s="60">
        <f>BP52</f>
        <v>36</v>
      </c>
      <c r="AR58" s="60">
        <f>BR52</f>
        <v>37</v>
      </c>
      <c r="AS58" s="60">
        <f>BT52</f>
        <v>38</v>
      </c>
      <c r="AT58" s="60">
        <f>BV52</f>
        <v>36</v>
      </c>
      <c r="AU58" s="60">
        <f>BX52</f>
        <v>35</v>
      </c>
      <c r="AV58" s="60">
        <f>BZ52</f>
        <v>36</v>
      </c>
      <c r="AW58" s="60">
        <f>CB52</f>
        <v>36</v>
      </c>
      <c r="AX58" s="60">
        <f>CD52</f>
        <v>36</v>
      </c>
      <c r="AY58" s="60">
        <f>CF52</f>
        <v>30</v>
      </c>
      <c r="AZ58" s="60">
        <f>CH52</f>
        <v>30</v>
      </c>
      <c r="BA58" s="60">
        <f>CJ52</f>
        <v>28</v>
      </c>
      <c r="BB58" s="60">
        <f>CL52</f>
        <v>30</v>
      </c>
      <c r="BC58" s="60">
        <f>CN52</f>
        <v>30</v>
      </c>
      <c r="BD58" s="60">
        <f>CP52</f>
        <v>28</v>
      </c>
      <c r="BE58" s="60">
        <f>CR52</f>
        <v>28</v>
      </c>
      <c r="BF58" s="60">
        <f>CT52</f>
        <v>28</v>
      </c>
      <c r="BG58" s="60">
        <f>CV52</f>
        <v>28</v>
      </c>
      <c r="BH58" s="60">
        <f>CX52</f>
        <v>28</v>
      </c>
      <c r="BI58" s="60">
        <f>CZ52</f>
        <v>28</v>
      </c>
      <c r="BJ58" s="60">
        <f>DB52</f>
        <v>28</v>
      </c>
      <c r="BK58" s="60">
        <f>DD52</f>
        <v>27</v>
      </c>
      <c r="BL58" s="60">
        <f>DF52</f>
        <v>19</v>
      </c>
      <c r="BM58" s="60">
        <f>DH52</f>
        <v>26</v>
      </c>
      <c r="BN58" s="195"/>
      <c r="BO58" s="195"/>
      <c r="BP58" s="195"/>
      <c r="BQ58" s="195"/>
      <c r="BR58" s="195"/>
      <c r="BS58" s="195"/>
      <c r="BT58" s="195"/>
      <c r="BU58" s="195"/>
      <c r="BV58" s="195"/>
      <c r="BW58" s="195"/>
    </row>
  </sheetData>
  <mergeCells count="161">
    <mergeCell ref="CX48:CY48"/>
    <mergeCell ref="CZ48:DA48"/>
    <mergeCell ref="DB48:DC48"/>
    <mergeCell ref="DD48:DE48"/>
    <mergeCell ref="DF48:DG48"/>
    <mergeCell ref="DH48:DI48"/>
    <mergeCell ref="CF48:CG48"/>
    <mergeCell ref="CH48:CI48"/>
    <mergeCell ref="CJ48:CK48"/>
    <mergeCell ref="CL48:CM48"/>
    <mergeCell ref="CN48:CO48"/>
    <mergeCell ref="CP48:CQ48"/>
    <mergeCell ref="CR48:CS48"/>
    <mergeCell ref="CT48:CU48"/>
    <mergeCell ref="CV48:CW48"/>
    <mergeCell ref="BN48:BO48"/>
    <mergeCell ref="BP48:BQ48"/>
    <mergeCell ref="BR48:BS48"/>
    <mergeCell ref="BT48:BU48"/>
    <mergeCell ref="BV48:BW48"/>
    <mergeCell ref="BX48:BY48"/>
    <mergeCell ref="BZ48:CA48"/>
    <mergeCell ref="CB48:CC48"/>
    <mergeCell ref="CD48:CE48"/>
    <mergeCell ref="AV48:AW48"/>
    <mergeCell ref="AX48:AY48"/>
    <mergeCell ref="AZ48:BA48"/>
    <mergeCell ref="BB48:BC48"/>
    <mergeCell ref="BD48:BE48"/>
    <mergeCell ref="BF48:BG48"/>
    <mergeCell ref="BH48:BI48"/>
    <mergeCell ref="BJ48:BK48"/>
    <mergeCell ref="BL48:BM48"/>
    <mergeCell ref="J56:M56"/>
    <mergeCell ref="J57:M57"/>
    <mergeCell ref="J58:M58"/>
    <mergeCell ref="BR3:BS3"/>
    <mergeCell ref="BT3:BU3"/>
    <mergeCell ref="CP3:CQ3"/>
    <mergeCell ref="CN3:CO3"/>
    <mergeCell ref="CJ3:CK3"/>
    <mergeCell ref="CL3:CM3"/>
    <mergeCell ref="CB3:CC3"/>
    <mergeCell ref="BZ3:CA3"/>
    <mergeCell ref="V3:W3"/>
    <mergeCell ref="J48:K48"/>
    <mergeCell ref="L48:M48"/>
    <mergeCell ref="N48:O48"/>
    <mergeCell ref="P48:Q48"/>
    <mergeCell ref="R48:S48"/>
    <mergeCell ref="AN48:AO48"/>
    <mergeCell ref="AP48:AQ48"/>
    <mergeCell ref="AR48:AS48"/>
    <mergeCell ref="AD48:AE48"/>
    <mergeCell ref="AF48:AG48"/>
    <mergeCell ref="AH48:AI48"/>
    <mergeCell ref="AJ48:AK48"/>
    <mergeCell ref="CZ3:DA3"/>
    <mergeCell ref="CX3:CY3"/>
    <mergeCell ref="CD3:CE3"/>
    <mergeCell ref="CF3:CG3"/>
    <mergeCell ref="BV3:BW3"/>
    <mergeCell ref="BX3:BY3"/>
    <mergeCell ref="DH3:DI3"/>
    <mergeCell ref="CH3:CI3"/>
    <mergeCell ref="X3:Y3"/>
    <mergeCell ref="BD3:BE3"/>
    <mergeCell ref="BF3:BG3"/>
    <mergeCell ref="BL3:BM3"/>
    <mergeCell ref="BN3:BO3"/>
    <mergeCell ref="BP3:BQ3"/>
    <mergeCell ref="DF3:DG3"/>
    <mergeCell ref="DD3:DE3"/>
    <mergeCell ref="DB3:DC3"/>
    <mergeCell ref="CR3:CS3"/>
    <mergeCell ref="CT3:CU3"/>
    <mergeCell ref="CV3:CW3"/>
    <mergeCell ref="BJ3:BK3"/>
    <mergeCell ref="BH3:BI3"/>
    <mergeCell ref="J1:L1"/>
    <mergeCell ref="J2:L2"/>
    <mergeCell ref="L3:M3"/>
    <mergeCell ref="J3:K3"/>
    <mergeCell ref="AR3:AS3"/>
    <mergeCell ref="AT3:AU3"/>
    <mergeCell ref="AV3:AW3"/>
    <mergeCell ref="AX3:AY3"/>
    <mergeCell ref="BB3:BC3"/>
    <mergeCell ref="AF3:AG3"/>
    <mergeCell ref="AZ3:BA3"/>
    <mergeCell ref="Z3:AA3"/>
    <mergeCell ref="AD3:AE3"/>
    <mergeCell ref="AB3:AC3"/>
    <mergeCell ref="AJ3:AK3"/>
    <mergeCell ref="AH3:AI3"/>
    <mergeCell ref="AP3:AQ3"/>
    <mergeCell ref="AL3:AM3"/>
    <mergeCell ref="AN3:AO3"/>
    <mergeCell ref="P3:Q3"/>
    <mergeCell ref="R3:S3"/>
    <mergeCell ref="T3:U3"/>
    <mergeCell ref="N3:O3"/>
    <mergeCell ref="AL48:AM48"/>
    <mergeCell ref="T48:U48"/>
    <mergeCell ref="V48:W48"/>
    <mergeCell ref="X48:Y48"/>
    <mergeCell ref="Z48:AA48"/>
    <mergeCell ref="AB48:AC48"/>
    <mergeCell ref="T52:U52"/>
    <mergeCell ref="V52:W52"/>
    <mergeCell ref="X52:Y52"/>
    <mergeCell ref="Z52:AA52"/>
    <mergeCell ref="AB52:AC52"/>
    <mergeCell ref="AD52:AE52"/>
    <mergeCell ref="AF52:AG52"/>
    <mergeCell ref="AH52:AI52"/>
    <mergeCell ref="AJ52:AK52"/>
    <mergeCell ref="AL52:AM52"/>
    <mergeCell ref="J52:K52"/>
    <mergeCell ref="L52:M52"/>
    <mergeCell ref="N52:O52"/>
    <mergeCell ref="P52:Q52"/>
    <mergeCell ref="R52:S52"/>
    <mergeCell ref="AN52:AO52"/>
    <mergeCell ref="AP52:AQ52"/>
    <mergeCell ref="AR52:AS52"/>
    <mergeCell ref="AT52:AU52"/>
    <mergeCell ref="BJ52:BK52"/>
    <mergeCell ref="BL52:BM52"/>
    <mergeCell ref="BN52:BO52"/>
    <mergeCell ref="BH52:BI52"/>
    <mergeCell ref="BP52:BQ52"/>
    <mergeCell ref="AX52:AY52"/>
    <mergeCell ref="AZ52:BA52"/>
    <mergeCell ref="BB52:BC52"/>
    <mergeCell ref="BD52:BE52"/>
    <mergeCell ref="BF52:BG52"/>
    <mergeCell ref="AT48:AU48"/>
    <mergeCell ref="DF52:DG52"/>
    <mergeCell ref="DH52:DI52"/>
    <mergeCell ref="CV52:CW52"/>
    <mergeCell ref="CX52:CY52"/>
    <mergeCell ref="CZ52:DA52"/>
    <mergeCell ref="DB52:DC52"/>
    <mergeCell ref="DD52:DE52"/>
    <mergeCell ref="CL52:CM52"/>
    <mergeCell ref="CN52:CO52"/>
    <mergeCell ref="CP52:CQ52"/>
    <mergeCell ref="CR52:CS52"/>
    <mergeCell ref="CT52:CU52"/>
    <mergeCell ref="CB52:CC52"/>
    <mergeCell ref="CD52:CE52"/>
    <mergeCell ref="CF52:CG52"/>
    <mergeCell ref="CH52:CI52"/>
    <mergeCell ref="CJ52:CK52"/>
    <mergeCell ref="AV52:AW52"/>
    <mergeCell ref="BR52:BS52"/>
    <mergeCell ref="BT52:BU52"/>
    <mergeCell ref="BV52:BW52"/>
    <mergeCell ref="BX52:BY52"/>
    <mergeCell ref="BZ52:CA52"/>
  </mergeCells>
  <conditionalFormatting sqref="J48 L48 N48 P48:DI48 J52:BM54 BN52:DI56 J49:DI51 J44:DI47">
    <cfRule type="cellIs" dxfId="11" priority="33" operator="greaterThan">
      <formula>0</formula>
    </cfRule>
  </conditionalFormatting>
  <conditionalFormatting sqref="J50">
    <cfRule type="cellIs" dxfId="10" priority="31" operator="greaterThan">
      <formula>0</formula>
    </cfRule>
  </conditionalFormatting>
  <conditionalFormatting sqref="J5:BI43 BJ5:BJ21 BK5:CC43 CD5:CE19 CF5:CI43 CJ5:CJ41 CK5:DI43 CD22:CE43 BJ42:BJ43">
    <cfRule type="cellIs" dxfId="9" priority="1" operator="greater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0"/>
  <sheetViews>
    <sheetView workbookViewId="0">
      <pane xSplit="9" ySplit="4" topLeftCell="W5" activePane="bottomRight" state="frozen"/>
      <selection pane="topRight" activeCell="J1" sqref="J1"/>
      <selection pane="bottomLeft" activeCell="A5" sqref="A5"/>
      <selection pane="bottomRight" activeCell="P31" sqref="P31"/>
    </sheetView>
  </sheetViews>
  <sheetFormatPr baseColWidth="10" defaultColWidth="14.42578125" defaultRowHeight="15.75" customHeight="1"/>
  <cols>
    <col min="1" max="9" width="8.28515625" customWidth="1"/>
    <col min="10" max="16" width="3.5703125" customWidth="1"/>
    <col min="17" max="17" width="4.28515625" customWidth="1"/>
    <col min="18" max="113" width="3.5703125" customWidth="1"/>
  </cols>
  <sheetData>
    <row r="1" spans="1:113" ht="15.75" customHeight="1">
      <c r="A1" s="1" t="s">
        <v>620</v>
      </c>
      <c r="B1" s="1"/>
      <c r="C1" s="1"/>
      <c r="D1" s="1"/>
      <c r="E1" s="1"/>
      <c r="F1" s="2"/>
      <c r="G1" s="1"/>
      <c r="H1" s="1"/>
      <c r="I1" s="1"/>
      <c r="J1" s="294"/>
      <c r="K1" s="285"/>
      <c r="L1" s="285"/>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row>
    <row r="2" spans="1:113" ht="15.75" customHeight="1">
      <c r="A2" s="1" t="s">
        <v>473</v>
      </c>
      <c r="B2" s="1" t="s">
        <v>10</v>
      </c>
      <c r="C2" s="1" t="s">
        <v>11</v>
      </c>
      <c r="D2" s="4" t="s">
        <v>12</v>
      </c>
      <c r="E2" s="4" t="s">
        <v>13</v>
      </c>
      <c r="F2" s="1" t="s">
        <v>14</v>
      </c>
      <c r="G2" s="1" t="s">
        <v>15</v>
      </c>
      <c r="H2" s="1" t="s">
        <v>16</v>
      </c>
      <c r="I2" s="1" t="s">
        <v>17</v>
      </c>
      <c r="J2" s="294" t="s">
        <v>18</v>
      </c>
      <c r="K2" s="285"/>
      <c r="L2" s="285"/>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row>
    <row r="3" spans="1:113" ht="15.75" customHeight="1">
      <c r="A3" s="3"/>
      <c r="B3" s="3"/>
      <c r="C3" s="3"/>
      <c r="D3" s="3"/>
      <c r="E3" s="3"/>
      <c r="F3" s="3"/>
      <c r="G3" s="3"/>
      <c r="H3" s="3"/>
      <c r="I3" s="3"/>
      <c r="J3" s="293">
        <v>1</v>
      </c>
      <c r="K3" s="286"/>
      <c r="L3" s="293">
        <v>2</v>
      </c>
      <c r="M3" s="286"/>
      <c r="N3" s="293">
        <v>3</v>
      </c>
      <c r="O3" s="286"/>
      <c r="P3" s="293">
        <v>4</v>
      </c>
      <c r="Q3" s="286"/>
      <c r="R3" s="293">
        <v>5</v>
      </c>
      <c r="S3" s="286"/>
      <c r="T3" s="293">
        <v>6</v>
      </c>
      <c r="U3" s="286"/>
      <c r="V3" s="293">
        <v>7</v>
      </c>
      <c r="W3" s="286"/>
      <c r="X3" s="293">
        <v>8</v>
      </c>
      <c r="Y3" s="286"/>
      <c r="Z3" s="293">
        <v>9</v>
      </c>
      <c r="AA3" s="286"/>
      <c r="AB3" s="293">
        <v>10</v>
      </c>
      <c r="AC3" s="286"/>
      <c r="AD3" s="293">
        <v>11</v>
      </c>
      <c r="AE3" s="286"/>
      <c r="AF3" s="293">
        <v>12</v>
      </c>
      <c r="AG3" s="286"/>
      <c r="AH3" s="293">
        <v>13</v>
      </c>
      <c r="AI3" s="286"/>
      <c r="AJ3" s="293">
        <v>14</v>
      </c>
      <c r="AK3" s="286"/>
      <c r="AL3" s="293">
        <v>15</v>
      </c>
      <c r="AM3" s="286"/>
      <c r="AN3" s="293">
        <v>16</v>
      </c>
      <c r="AO3" s="286"/>
      <c r="AP3" s="293">
        <v>17</v>
      </c>
      <c r="AQ3" s="286"/>
      <c r="AR3" s="293">
        <v>18</v>
      </c>
      <c r="AS3" s="286"/>
      <c r="AT3" s="293">
        <v>19</v>
      </c>
      <c r="AU3" s="286"/>
      <c r="AV3" s="293">
        <v>20</v>
      </c>
      <c r="AW3" s="286"/>
      <c r="AX3" s="293">
        <v>21</v>
      </c>
      <c r="AY3" s="286"/>
      <c r="AZ3" s="293">
        <v>22</v>
      </c>
      <c r="BA3" s="286"/>
      <c r="BB3" s="293">
        <v>23</v>
      </c>
      <c r="BC3" s="286"/>
      <c r="BD3" s="293">
        <v>24</v>
      </c>
      <c r="BE3" s="286"/>
      <c r="BF3" s="293">
        <v>25</v>
      </c>
      <c r="BG3" s="286"/>
      <c r="BH3" s="293">
        <v>26</v>
      </c>
      <c r="BI3" s="286"/>
      <c r="BJ3" s="293">
        <v>27</v>
      </c>
      <c r="BK3" s="286"/>
      <c r="BL3" s="293">
        <v>28</v>
      </c>
      <c r="BM3" s="286"/>
      <c r="BN3" s="293">
        <v>29</v>
      </c>
      <c r="BO3" s="286"/>
      <c r="BP3" s="293">
        <v>30</v>
      </c>
      <c r="BQ3" s="286"/>
      <c r="BR3" s="293">
        <v>31</v>
      </c>
      <c r="BS3" s="286"/>
      <c r="BT3" s="293">
        <v>32</v>
      </c>
      <c r="BU3" s="286"/>
      <c r="BV3" s="293">
        <v>33</v>
      </c>
      <c r="BW3" s="286"/>
      <c r="BX3" s="293">
        <v>34</v>
      </c>
      <c r="BY3" s="286"/>
      <c r="BZ3" s="293">
        <v>35</v>
      </c>
      <c r="CA3" s="286"/>
      <c r="CB3" s="293">
        <v>36</v>
      </c>
      <c r="CC3" s="286"/>
      <c r="CD3" s="293">
        <v>37</v>
      </c>
      <c r="CE3" s="286"/>
      <c r="CF3" s="293">
        <v>38</v>
      </c>
      <c r="CG3" s="286"/>
      <c r="CH3" s="293">
        <v>39</v>
      </c>
      <c r="CI3" s="286"/>
      <c r="CJ3" s="293">
        <v>40</v>
      </c>
      <c r="CK3" s="286"/>
      <c r="CL3" s="293">
        <v>41</v>
      </c>
      <c r="CM3" s="286"/>
      <c r="CN3" s="293">
        <v>42</v>
      </c>
      <c r="CO3" s="286"/>
      <c r="CP3" s="293">
        <v>43</v>
      </c>
      <c r="CQ3" s="286"/>
      <c r="CR3" s="293">
        <v>44</v>
      </c>
      <c r="CS3" s="286"/>
      <c r="CT3" s="293">
        <v>45</v>
      </c>
      <c r="CU3" s="286"/>
      <c r="CV3" s="293">
        <v>46</v>
      </c>
      <c r="CW3" s="286"/>
      <c r="CX3" s="293">
        <v>47</v>
      </c>
      <c r="CY3" s="286"/>
      <c r="CZ3" s="293">
        <v>48</v>
      </c>
      <c r="DA3" s="286"/>
      <c r="DB3" s="293">
        <v>49</v>
      </c>
      <c r="DC3" s="286"/>
      <c r="DD3" s="293">
        <v>50</v>
      </c>
      <c r="DE3" s="286"/>
      <c r="DF3" s="293">
        <v>51</v>
      </c>
      <c r="DG3" s="286"/>
      <c r="DH3" s="293">
        <v>52</v>
      </c>
      <c r="DI3" s="286"/>
    </row>
    <row r="4" spans="1:113" ht="15.75" customHeight="1">
      <c r="A4" s="3"/>
      <c r="B4" s="3"/>
      <c r="C4" s="3"/>
      <c r="D4" s="3"/>
      <c r="E4" s="3"/>
      <c r="F4" s="3"/>
      <c r="G4" s="3"/>
      <c r="H4" s="3"/>
      <c r="I4" s="3"/>
      <c r="J4" s="5" t="s">
        <v>19</v>
      </c>
      <c r="K4" s="5" t="s">
        <v>20</v>
      </c>
      <c r="L4" s="5" t="s">
        <v>19</v>
      </c>
      <c r="M4" s="5" t="s">
        <v>20</v>
      </c>
      <c r="N4" s="5" t="s">
        <v>19</v>
      </c>
      <c r="O4" s="5" t="s">
        <v>20</v>
      </c>
      <c r="P4" s="5" t="s">
        <v>19</v>
      </c>
      <c r="Q4" s="5" t="s">
        <v>20</v>
      </c>
      <c r="R4" s="5" t="s">
        <v>19</v>
      </c>
      <c r="S4" s="5" t="s">
        <v>20</v>
      </c>
      <c r="T4" s="5" t="s">
        <v>19</v>
      </c>
      <c r="U4" s="5" t="s">
        <v>20</v>
      </c>
      <c r="V4" s="5" t="s">
        <v>19</v>
      </c>
      <c r="W4" s="5" t="s">
        <v>20</v>
      </c>
      <c r="X4" s="5" t="s">
        <v>19</v>
      </c>
      <c r="Y4" s="5" t="s">
        <v>20</v>
      </c>
      <c r="Z4" s="5" t="s">
        <v>19</v>
      </c>
      <c r="AA4" s="5" t="s">
        <v>20</v>
      </c>
      <c r="AB4" s="5" t="s">
        <v>19</v>
      </c>
      <c r="AC4" s="5" t="s">
        <v>20</v>
      </c>
      <c r="AD4" s="5" t="s">
        <v>19</v>
      </c>
      <c r="AE4" s="5" t="s">
        <v>20</v>
      </c>
      <c r="AF4" s="5" t="s">
        <v>19</v>
      </c>
      <c r="AG4" s="5" t="s">
        <v>20</v>
      </c>
      <c r="AH4" s="5" t="s">
        <v>19</v>
      </c>
      <c r="AI4" s="5" t="s">
        <v>20</v>
      </c>
      <c r="AJ4" s="5" t="s">
        <v>19</v>
      </c>
      <c r="AK4" s="5" t="s">
        <v>20</v>
      </c>
      <c r="AL4" s="5" t="s">
        <v>19</v>
      </c>
      <c r="AM4" s="5" t="s">
        <v>20</v>
      </c>
      <c r="AN4" s="5" t="s">
        <v>19</v>
      </c>
      <c r="AO4" s="5" t="s">
        <v>20</v>
      </c>
      <c r="AP4" s="5" t="s">
        <v>19</v>
      </c>
      <c r="AQ4" s="5" t="s">
        <v>20</v>
      </c>
      <c r="AR4" s="5" t="s">
        <v>19</v>
      </c>
      <c r="AS4" s="5" t="s">
        <v>20</v>
      </c>
      <c r="AT4" s="5" t="s">
        <v>19</v>
      </c>
      <c r="AU4" s="5" t="s">
        <v>20</v>
      </c>
      <c r="AV4" s="5" t="s">
        <v>19</v>
      </c>
      <c r="AW4" s="5" t="s">
        <v>20</v>
      </c>
      <c r="AX4" s="5" t="s">
        <v>19</v>
      </c>
      <c r="AY4" s="5" t="s">
        <v>20</v>
      </c>
      <c r="AZ4" s="5" t="s">
        <v>19</v>
      </c>
      <c r="BA4" s="5" t="s">
        <v>20</v>
      </c>
      <c r="BB4" s="5" t="s">
        <v>19</v>
      </c>
      <c r="BC4" s="5" t="s">
        <v>20</v>
      </c>
      <c r="BD4" s="5" t="s">
        <v>19</v>
      </c>
      <c r="BE4" s="5" t="s">
        <v>20</v>
      </c>
      <c r="BF4" s="5" t="s">
        <v>19</v>
      </c>
      <c r="BG4" s="5" t="s">
        <v>20</v>
      </c>
      <c r="BH4" s="5" t="s">
        <v>19</v>
      </c>
      <c r="BI4" s="5" t="s">
        <v>20</v>
      </c>
      <c r="BJ4" s="5" t="s">
        <v>19</v>
      </c>
      <c r="BK4" s="5" t="s">
        <v>20</v>
      </c>
      <c r="BL4" s="5" t="s">
        <v>19</v>
      </c>
      <c r="BM4" s="5" t="s">
        <v>20</v>
      </c>
      <c r="BN4" s="5" t="s">
        <v>19</v>
      </c>
      <c r="BO4" s="5" t="s">
        <v>20</v>
      </c>
      <c r="BP4" s="5" t="s">
        <v>19</v>
      </c>
      <c r="BQ4" s="5" t="s">
        <v>20</v>
      </c>
      <c r="BR4" s="5" t="s">
        <v>19</v>
      </c>
      <c r="BS4" s="5" t="s">
        <v>20</v>
      </c>
      <c r="BT4" s="5" t="s">
        <v>19</v>
      </c>
      <c r="BU4" s="5" t="s">
        <v>20</v>
      </c>
      <c r="BV4" s="5" t="s">
        <v>19</v>
      </c>
      <c r="BW4" s="5" t="s">
        <v>20</v>
      </c>
      <c r="BX4" s="5" t="s">
        <v>19</v>
      </c>
      <c r="BY4" s="5" t="s">
        <v>20</v>
      </c>
      <c r="BZ4" s="5" t="s">
        <v>19</v>
      </c>
      <c r="CA4" s="5" t="s">
        <v>20</v>
      </c>
      <c r="CB4" s="5" t="s">
        <v>19</v>
      </c>
      <c r="CC4" s="5" t="s">
        <v>20</v>
      </c>
      <c r="CD4" s="5" t="s">
        <v>19</v>
      </c>
      <c r="CE4" s="5" t="s">
        <v>20</v>
      </c>
      <c r="CF4" s="5" t="s">
        <v>19</v>
      </c>
      <c r="CG4" s="5" t="s">
        <v>20</v>
      </c>
      <c r="CH4" s="5" t="s">
        <v>19</v>
      </c>
      <c r="CI4" s="5" t="s">
        <v>20</v>
      </c>
      <c r="CJ4" s="5" t="s">
        <v>19</v>
      </c>
      <c r="CK4" s="5" t="s">
        <v>20</v>
      </c>
      <c r="CL4" s="5" t="s">
        <v>19</v>
      </c>
      <c r="CM4" s="5" t="s">
        <v>20</v>
      </c>
      <c r="CN4" s="5" t="s">
        <v>19</v>
      </c>
      <c r="CO4" s="5" t="s">
        <v>20</v>
      </c>
      <c r="CP4" s="5" t="s">
        <v>19</v>
      </c>
      <c r="CQ4" s="5" t="s">
        <v>20</v>
      </c>
      <c r="CR4" s="5" t="s">
        <v>19</v>
      </c>
      <c r="CS4" s="5" t="s">
        <v>20</v>
      </c>
      <c r="CT4" s="5" t="s">
        <v>19</v>
      </c>
      <c r="CU4" s="5" t="s">
        <v>20</v>
      </c>
      <c r="CV4" s="5" t="s">
        <v>19</v>
      </c>
      <c r="CW4" s="5" t="s">
        <v>20</v>
      </c>
      <c r="CX4" s="5" t="s">
        <v>19</v>
      </c>
      <c r="CY4" s="5" t="s">
        <v>20</v>
      </c>
      <c r="CZ4" s="5" t="s">
        <v>19</v>
      </c>
      <c r="DA4" s="5" t="s">
        <v>20</v>
      </c>
      <c r="DB4" s="5" t="s">
        <v>19</v>
      </c>
      <c r="DC4" s="5" t="s">
        <v>20</v>
      </c>
      <c r="DD4" s="5" t="s">
        <v>19</v>
      </c>
      <c r="DE4" s="5" t="s">
        <v>20</v>
      </c>
      <c r="DF4" s="5" t="s">
        <v>19</v>
      </c>
      <c r="DG4" s="5" t="s">
        <v>20</v>
      </c>
      <c r="DH4" s="5" t="s">
        <v>19</v>
      </c>
      <c r="DI4" s="5" t="s">
        <v>20</v>
      </c>
    </row>
    <row r="5" spans="1:113" ht="12.75">
      <c r="A5" s="275" t="s">
        <v>621</v>
      </c>
      <c r="B5" s="275" t="s">
        <v>622</v>
      </c>
      <c r="C5" s="275" t="s">
        <v>623</v>
      </c>
      <c r="D5" s="275" t="s">
        <v>624</v>
      </c>
      <c r="E5" s="275" t="s">
        <v>625</v>
      </c>
      <c r="F5" s="272"/>
      <c r="G5" s="275"/>
      <c r="H5" s="275" t="s">
        <v>626</v>
      </c>
      <c r="I5" s="275" t="s">
        <v>627</v>
      </c>
      <c r="J5" s="119"/>
      <c r="K5" s="119"/>
      <c r="L5" s="119">
        <v>32</v>
      </c>
      <c r="M5" s="119">
        <v>30</v>
      </c>
      <c r="N5" s="118"/>
      <c r="O5" s="118"/>
      <c r="P5" s="275">
        <v>28</v>
      </c>
      <c r="Q5" s="275">
        <v>76</v>
      </c>
      <c r="R5" s="272"/>
      <c r="S5" s="272"/>
      <c r="T5" s="275">
        <v>1</v>
      </c>
      <c r="U5" s="275">
        <v>0</v>
      </c>
      <c r="V5" s="272"/>
      <c r="W5" s="272"/>
      <c r="X5" s="275">
        <v>0</v>
      </c>
      <c r="Y5" s="275">
        <v>0</v>
      </c>
      <c r="Z5" s="272"/>
      <c r="AA5" s="272"/>
      <c r="AB5" s="275">
        <v>0</v>
      </c>
      <c r="AC5" s="275">
        <v>0</v>
      </c>
      <c r="AD5" s="272"/>
      <c r="AE5" s="272"/>
      <c r="AF5" s="275">
        <v>0</v>
      </c>
      <c r="AG5" s="275">
        <v>0</v>
      </c>
      <c r="AH5" s="272"/>
      <c r="AI5" s="272"/>
      <c r="AJ5" s="275">
        <v>0</v>
      </c>
      <c r="AK5" s="275">
        <v>0</v>
      </c>
      <c r="AL5" s="272"/>
      <c r="AM5" s="272"/>
      <c r="AN5" s="275">
        <v>0</v>
      </c>
      <c r="AO5" s="275">
        <v>0</v>
      </c>
      <c r="AP5" s="272"/>
      <c r="AQ5" s="272"/>
      <c r="AR5" s="275">
        <v>0</v>
      </c>
      <c r="AS5" s="275">
        <v>0</v>
      </c>
      <c r="AT5" s="272"/>
      <c r="AU5" s="272"/>
      <c r="AV5" s="275">
        <v>0</v>
      </c>
      <c r="AW5" s="275">
        <v>0</v>
      </c>
      <c r="AX5" s="272"/>
      <c r="AY5" s="272"/>
      <c r="AZ5" s="272">
        <v>0</v>
      </c>
      <c r="BA5" s="272">
        <v>0</v>
      </c>
      <c r="BB5" s="272"/>
      <c r="BC5" s="272"/>
      <c r="BD5" s="272">
        <v>0</v>
      </c>
      <c r="BE5" s="272">
        <v>0</v>
      </c>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row>
    <row r="6" spans="1:113" s="108" customFormat="1" ht="12.75">
      <c r="A6" s="275" t="s">
        <v>621</v>
      </c>
      <c r="B6" s="275" t="s">
        <v>554</v>
      </c>
      <c r="C6" s="275" t="s">
        <v>623</v>
      </c>
      <c r="D6" s="275" t="s">
        <v>624</v>
      </c>
      <c r="E6" s="275" t="s">
        <v>625</v>
      </c>
      <c r="F6" s="272"/>
      <c r="G6" s="272"/>
      <c r="H6" s="275" t="s">
        <v>747</v>
      </c>
      <c r="I6" s="272"/>
      <c r="J6" s="118"/>
      <c r="K6" s="118"/>
      <c r="L6" s="118"/>
      <c r="M6" s="118"/>
      <c r="N6" s="118"/>
      <c r="O6" s="118"/>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5" t="s">
        <v>837</v>
      </c>
      <c r="BA6" s="272"/>
      <c r="BB6" s="272"/>
      <c r="BC6" s="272"/>
      <c r="BD6" s="272">
        <v>0</v>
      </c>
      <c r="BE6" s="272">
        <v>0</v>
      </c>
      <c r="BF6" s="272"/>
      <c r="BG6" s="272"/>
      <c r="BH6" s="272">
        <v>0</v>
      </c>
      <c r="BI6" s="272">
        <v>0</v>
      </c>
      <c r="BJ6" s="272"/>
      <c r="BK6" s="272"/>
      <c r="BL6" s="275">
        <v>0</v>
      </c>
      <c r="BM6" s="275">
        <v>0</v>
      </c>
      <c r="BN6" s="272"/>
      <c r="BO6" s="272"/>
      <c r="BP6" s="275">
        <v>1</v>
      </c>
      <c r="BQ6" s="275">
        <v>0</v>
      </c>
      <c r="BR6" s="272"/>
      <c r="BS6" s="272"/>
      <c r="BT6" s="275">
        <v>0</v>
      </c>
      <c r="BU6" s="275">
        <v>1</v>
      </c>
      <c r="BV6" s="272"/>
      <c r="BW6" s="272"/>
      <c r="BX6" s="275">
        <v>1</v>
      </c>
      <c r="BY6" s="275">
        <v>0</v>
      </c>
      <c r="BZ6" s="275"/>
      <c r="CA6" s="272"/>
      <c r="CB6" s="275">
        <v>8</v>
      </c>
      <c r="CC6" s="275">
        <v>16</v>
      </c>
      <c r="CD6" s="272"/>
      <c r="CE6" s="272"/>
      <c r="CF6" s="275">
        <v>56</v>
      </c>
      <c r="CG6" s="275">
        <v>73</v>
      </c>
      <c r="CH6" s="275">
        <v>16</v>
      </c>
      <c r="CI6" s="275">
        <v>19</v>
      </c>
      <c r="CJ6" s="275">
        <v>13</v>
      </c>
      <c r="CK6" s="275">
        <v>11</v>
      </c>
      <c r="CL6" s="272"/>
      <c r="CM6" s="272"/>
      <c r="CN6" s="275">
        <v>27</v>
      </c>
      <c r="CO6" s="275">
        <v>43</v>
      </c>
      <c r="CP6" s="272"/>
      <c r="CQ6" s="272"/>
      <c r="CR6" s="275">
        <v>10</v>
      </c>
      <c r="CS6" s="275">
        <v>100</v>
      </c>
      <c r="CT6" s="272"/>
      <c r="CU6" s="272"/>
      <c r="CV6" s="275">
        <v>10</v>
      </c>
      <c r="CW6" s="275">
        <v>100</v>
      </c>
      <c r="CX6" s="272"/>
      <c r="CY6" s="272"/>
      <c r="CZ6" s="275">
        <v>10</v>
      </c>
      <c r="DA6" s="275">
        <v>100</v>
      </c>
      <c r="DB6" s="272"/>
      <c r="DC6" s="272"/>
      <c r="DD6" s="275">
        <v>10</v>
      </c>
      <c r="DE6" s="275">
        <v>100</v>
      </c>
      <c r="DF6" s="272"/>
      <c r="DG6" s="272"/>
      <c r="DH6" s="272"/>
      <c r="DI6" s="272"/>
    </row>
    <row r="7" spans="1:113" s="108" customFormat="1" ht="12.75">
      <c r="A7" s="275" t="s">
        <v>621</v>
      </c>
      <c r="B7" s="272"/>
      <c r="C7" s="275" t="s">
        <v>623</v>
      </c>
      <c r="D7" s="275" t="s">
        <v>624</v>
      </c>
      <c r="E7" s="275" t="s">
        <v>748</v>
      </c>
      <c r="F7" s="272"/>
      <c r="G7" s="272"/>
      <c r="H7" s="275" t="s">
        <v>85</v>
      </c>
      <c r="I7" s="272"/>
      <c r="J7" s="118"/>
      <c r="K7" s="118"/>
      <c r="L7" s="118"/>
      <c r="M7" s="118"/>
      <c r="N7" s="118"/>
      <c r="O7" s="118"/>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5" t="s">
        <v>837</v>
      </c>
      <c r="BA7" s="272"/>
      <c r="BB7" s="272"/>
      <c r="BC7" s="272"/>
      <c r="BD7" s="272">
        <v>0</v>
      </c>
      <c r="BE7" s="272">
        <v>0</v>
      </c>
      <c r="BF7" s="272"/>
      <c r="BG7" s="272"/>
      <c r="BH7" s="272">
        <v>3</v>
      </c>
      <c r="BI7" s="272">
        <v>0</v>
      </c>
      <c r="BJ7" s="272"/>
      <c r="BK7" s="272"/>
      <c r="BL7" s="275">
        <v>0</v>
      </c>
      <c r="BM7" s="275">
        <v>3</v>
      </c>
      <c r="BN7" s="275" t="s">
        <v>838</v>
      </c>
      <c r="BO7" s="272"/>
      <c r="BP7" s="272"/>
      <c r="BQ7" s="272"/>
      <c r="BR7" s="272"/>
      <c r="BS7" s="272"/>
      <c r="BT7" s="272"/>
      <c r="BU7" s="272"/>
      <c r="BV7" s="272"/>
      <c r="BW7" s="272"/>
      <c r="BX7" s="272"/>
      <c r="BY7" s="272"/>
      <c r="BZ7" s="272"/>
      <c r="CA7" s="272"/>
      <c r="CB7" s="275"/>
      <c r="CC7" s="275"/>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row>
    <row r="8" spans="1:113" s="108" customFormat="1" ht="12.75">
      <c r="A8" s="275" t="s">
        <v>621</v>
      </c>
      <c r="B8" s="272"/>
      <c r="C8" s="275" t="s">
        <v>623</v>
      </c>
      <c r="D8" s="275" t="s">
        <v>624</v>
      </c>
      <c r="E8" s="275" t="s">
        <v>749</v>
      </c>
      <c r="F8" s="272"/>
      <c r="G8" s="272"/>
      <c r="H8" s="275" t="s">
        <v>750</v>
      </c>
      <c r="I8" s="272"/>
      <c r="J8" s="118"/>
      <c r="K8" s="118"/>
      <c r="L8" s="118"/>
      <c r="M8" s="118"/>
      <c r="N8" s="118"/>
      <c r="O8" s="118"/>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5" t="s">
        <v>837</v>
      </c>
      <c r="BA8" s="272"/>
      <c r="BB8" s="272"/>
      <c r="BC8" s="272"/>
      <c r="BD8" s="272">
        <v>0</v>
      </c>
      <c r="BE8" s="272">
        <v>0</v>
      </c>
      <c r="BF8" s="272"/>
      <c r="BG8" s="272"/>
      <c r="BH8" s="272">
        <v>0</v>
      </c>
      <c r="BI8" s="272">
        <v>0</v>
      </c>
      <c r="BJ8" s="272"/>
      <c r="BK8" s="272"/>
      <c r="BL8" s="275">
        <v>0</v>
      </c>
      <c r="BM8" s="275">
        <v>0</v>
      </c>
      <c r="BN8" s="272"/>
      <c r="BO8" s="272"/>
      <c r="BP8" s="275">
        <v>3</v>
      </c>
      <c r="BQ8" s="275">
        <v>0</v>
      </c>
      <c r="BR8" s="272"/>
      <c r="BS8" s="272"/>
      <c r="BT8" s="275">
        <v>1</v>
      </c>
      <c r="BU8" s="275">
        <v>0</v>
      </c>
      <c r="BV8" s="272"/>
      <c r="BW8" s="272"/>
      <c r="BX8" s="275">
        <v>0</v>
      </c>
      <c r="BY8" s="275">
        <v>1</v>
      </c>
      <c r="BZ8" s="272"/>
      <c r="CA8" s="272"/>
      <c r="CB8" s="275">
        <v>1</v>
      </c>
      <c r="CC8" s="275">
        <v>3</v>
      </c>
      <c r="CD8" s="272"/>
      <c r="CE8" s="272"/>
      <c r="CF8" s="275">
        <v>14</v>
      </c>
      <c r="CG8" s="275">
        <v>19</v>
      </c>
      <c r="CH8" s="275" t="s">
        <v>838</v>
      </c>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row>
    <row r="9" spans="1:113" s="108" customFormat="1" ht="12.75">
      <c r="A9" s="275" t="s">
        <v>621</v>
      </c>
      <c r="B9" s="272"/>
      <c r="C9" s="275" t="s">
        <v>623</v>
      </c>
      <c r="D9" s="275" t="s">
        <v>624</v>
      </c>
      <c r="E9" s="275" t="s">
        <v>751</v>
      </c>
      <c r="F9" s="272"/>
      <c r="G9" s="272"/>
      <c r="H9" s="275" t="s">
        <v>750</v>
      </c>
      <c r="I9" s="272"/>
      <c r="J9" s="118"/>
      <c r="K9" s="118"/>
      <c r="L9" s="118"/>
      <c r="M9" s="118"/>
      <c r="N9" s="118"/>
      <c r="O9" s="118"/>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5" t="s">
        <v>837</v>
      </c>
      <c r="BA9" s="272"/>
      <c r="BB9" s="272"/>
      <c r="BC9" s="272"/>
      <c r="BD9" s="272">
        <v>0</v>
      </c>
      <c r="BE9" s="272">
        <v>0</v>
      </c>
      <c r="BF9" s="272"/>
      <c r="BG9" s="272"/>
      <c r="BH9" s="272">
        <v>1</v>
      </c>
      <c r="BI9" s="272">
        <v>1</v>
      </c>
      <c r="BJ9" s="272"/>
      <c r="BK9" s="272"/>
      <c r="BL9" s="275">
        <v>0</v>
      </c>
      <c r="BM9" s="275">
        <v>0</v>
      </c>
      <c r="BN9" s="272"/>
      <c r="BO9" s="272"/>
      <c r="BP9" s="275">
        <v>30</v>
      </c>
      <c r="BQ9" s="275">
        <v>9</v>
      </c>
      <c r="BR9" s="272"/>
      <c r="BS9" s="272"/>
      <c r="BT9" s="275">
        <v>36</v>
      </c>
      <c r="BU9" s="275">
        <v>5</v>
      </c>
      <c r="BV9" s="272"/>
      <c r="BW9" s="272"/>
      <c r="BX9" s="275">
        <v>14</v>
      </c>
      <c r="BY9" s="275">
        <v>7</v>
      </c>
      <c r="BZ9" s="275" t="s">
        <v>838</v>
      </c>
      <c r="CA9" s="272"/>
      <c r="CB9" s="275"/>
      <c r="CC9" s="275"/>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row>
    <row r="10" spans="1:113" s="108" customFormat="1" ht="12.75">
      <c r="A10" s="275" t="s">
        <v>621</v>
      </c>
      <c r="B10" s="275" t="s">
        <v>839</v>
      </c>
      <c r="C10" s="275" t="s">
        <v>623</v>
      </c>
      <c r="D10" s="275" t="s">
        <v>624</v>
      </c>
      <c r="E10" s="275" t="s">
        <v>752</v>
      </c>
      <c r="F10" s="272"/>
      <c r="G10" s="272"/>
      <c r="H10" s="275" t="s">
        <v>85</v>
      </c>
      <c r="I10" s="272"/>
      <c r="J10" s="118"/>
      <c r="K10" s="118"/>
      <c r="L10" s="118"/>
      <c r="M10" s="118"/>
      <c r="N10" s="118"/>
      <c r="O10" s="118"/>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5" t="s">
        <v>837</v>
      </c>
      <c r="BA10" s="272"/>
      <c r="BB10" s="272"/>
      <c r="BC10" s="272"/>
      <c r="BD10" s="272">
        <v>0</v>
      </c>
      <c r="BE10" s="272">
        <v>0</v>
      </c>
      <c r="BF10" s="272"/>
      <c r="BG10" s="272"/>
      <c r="BH10" s="272">
        <v>1</v>
      </c>
      <c r="BI10" s="272">
        <v>0</v>
      </c>
      <c r="BJ10" s="272"/>
      <c r="BK10" s="272"/>
      <c r="BL10" s="275">
        <v>0</v>
      </c>
      <c r="BM10" s="275">
        <v>0</v>
      </c>
      <c r="BN10" s="272"/>
      <c r="BO10" s="272"/>
      <c r="BP10" s="275">
        <v>9</v>
      </c>
      <c r="BQ10" s="275">
        <v>1</v>
      </c>
      <c r="BR10" s="275" t="s">
        <v>838</v>
      </c>
      <c r="BS10" s="272"/>
      <c r="BT10" s="272"/>
      <c r="BU10" s="272"/>
      <c r="BV10" s="272"/>
      <c r="BW10" s="272"/>
      <c r="BX10" s="272"/>
      <c r="BY10" s="272"/>
      <c r="BZ10" s="275"/>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row>
    <row r="11" spans="1:113" s="108" customFormat="1" ht="12.75">
      <c r="A11" s="275" t="s">
        <v>621</v>
      </c>
      <c r="B11" s="275" t="s">
        <v>840</v>
      </c>
      <c r="C11" s="275" t="s">
        <v>623</v>
      </c>
      <c r="D11" s="275" t="s">
        <v>624</v>
      </c>
      <c r="E11" s="275" t="s">
        <v>752</v>
      </c>
      <c r="F11" s="272"/>
      <c r="G11" s="272"/>
      <c r="H11" s="275" t="s">
        <v>85</v>
      </c>
      <c r="I11" s="272"/>
      <c r="J11" s="118"/>
      <c r="K11" s="118"/>
      <c r="L11" s="118"/>
      <c r="M11" s="118"/>
      <c r="N11" s="118"/>
      <c r="O11" s="118"/>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5" t="s">
        <v>837</v>
      </c>
      <c r="BA11" s="272"/>
      <c r="BB11" s="272"/>
      <c r="BC11" s="272"/>
      <c r="BD11" s="272">
        <v>0</v>
      </c>
      <c r="BE11" s="272">
        <v>0</v>
      </c>
      <c r="BF11" s="272"/>
      <c r="BG11" s="272"/>
      <c r="BH11" s="272">
        <v>1</v>
      </c>
      <c r="BI11" s="272">
        <v>0</v>
      </c>
      <c r="BJ11" s="272"/>
      <c r="BK11" s="272"/>
      <c r="BL11" s="275">
        <v>0</v>
      </c>
      <c r="BM11" s="275">
        <v>0</v>
      </c>
      <c r="BN11" s="275">
        <v>2</v>
      </c>
      <c r="BO11" s="275">
        <v>1</v>
      </c>
      <c r="BP11" s="275">
        <v>18</v>
      </c>
      <c r="BQ11" s="275">
        <v>3</v>
      </c>
      <c r="BR11" s="275" t="s">
        <v>838</v>
      </c>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row>
    <row r="12" spans="1:113" ht="15.75" customHeight="1">
      <c r="A12" s="275" t="s">
        <v>621</v>
      </c>
      <c r="B12" s="275" t="s">
        <v>173</v>
      </c>
      <c r="C12" s="275" t="s">
        <v>623</v>
      </c>
      <c r="D12" s="275" t="s">
        <v>624</v>
      </c>
      <c r="E12" s="275" t="s">
        <v>841</v>
      </c>
      <c r="F12" s="272"/>
      <c r="G12" s="272"/>
      <c r="H12" s="275" t="s">
        <v>173</v>
      </c>
      <c r="I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5">
        <v>3</v>
      </c>
      <c r="BM12" s="275">
        <v>0</v>
      </c>
      <c r="BN12" s="272"/>
      <c r="BO12" s="272"/>
      <c r="BP12" s="275">
        <v>2</v>
      </c>
      <c r="BQ12" s="275">
        <v>0</v>
      </c>
      <c r="BR12" s="275">
        <v>3</v>
      </c>
      <c r="BS12" s="275">
        <v>0</v>
      </c>
      <c r="BT12" s="275">
        <v>0</v>
      </c>
      <c r="BU12" s="275">
        <v>0</v>
      </c>
      <c r="BV12" s="275">
        <v>0</v>
      </c>
      <c r="BW12" s="275">
        <v>4</v>
      </c>
      <c r="BX12" s="275">
        <v>2</v>
      </c>
      <c r="BY12" s="275">
        <v>0</v>
      </c>
      <c r="BZ12" s="275">
        <v>11</v>
      </c>
      <c r="CA12" s="275">
        <v>16</v>
      </c>
      <c r="CB12" s="275">
        <v>12</v>
      </c>
      <c r="CC12" s="275">
        <v>19</v>
      </c>
      <c r="CD12" s="275">
        <v>13</v>
      </c>
      <c r="CE12" s="275">
        <v>5</v>
      </c>
      <c r="CF12" s="275">
        <v>99</v>
      </c>
      <c r="CG12" s="275">
        <v>74</v>
      </c>
      <c r="CH12" s="275" t="s">
        <v>1042</v>
      </c>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row>
    <row r="13" spans="1:113" ht="15.75" customHeight="1">
      <c r="A13" s="275" t="s">
        <v>621</v>
      </c>
      <c r="B13" s="275" t="s">
        <v>842</v>
      </c>
      <c r="C13" s="275" t="s">
        <v>623</v>
      </c>
      <c r="D13" s="275" t="s">
        <v>624</v>
      </c>
      <c r="E13" s="275" t="s">
        <v>841</v>
      </c>
      <c r="F13" s="272"/>
      <c r="G13" s="272"/>
      <c r="H13" s="275" t="s">
        <v>843</v>
      </c>
      <c r="I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5">
        <v>1</v>
      </c>
      <c r="BQ13" s="275">
        <v>1</v>
      </c>
      <c r="BR13" s="272"/>
      <c r="BS13" s="272"/>
      <c r="BT13" s="275">
        <v>1</v>
      </c>
      <c r="BU13" s="275">
        <v>0</v>
      </c>
      <c r="BV13" s="275">
        <v>0</v>
      </c>
      <c r="BW13" s="275">
        <v>0</v>
      </c>
      <c r="BX13" s="275">
        <v>0</v>
      </c>
      <c r="BY13" s="275">
        <v>1</v>
      </c>
      <c r="BZ13" s="275">
        <v>6</v>
      </c>
      <c r="CA13" s="275">
        <v>3</v>
      </c>
      <c r="CB13" s="275">
        <v>1</v>
      </c>
      <c r="CC13" s="275">
        <v>0</v>
      </c>
      <c r="CD13" s="275">
        <v>6</v>
      </c>
      <c r="CE13" s="275">
        <v>3</v>
      </c>
      <c r="CF13" s="275">
        <v>5</v>
      </c>
      <c r="CG13" s="275">
        <v>11</v>
      </c>
      <c r="CH13" s="275">
        <v>7</v>
      </c>
      <c r="CI13" s="275">
        <v>4</v>
      </c>
      <c r="CJ13" s="275" t="s">
        <v>1042</v>
      </c>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row>
    <row r="14" spans="1:113" s="155" customFormat="1" ht="15.75" customHeight="1">
      <c r="A14" s="275" t="s">
        <v>621</v>
      </c>
      <c r="B14" s="275" t="s">
        <v>934</v>
      </c>
      <c r="C14" s="275" t="s">
        <v>623</v>
      </c>
      <c r="D14" s="275" t="s">
        <v>624</v>
      </c>
      <c r="E14" s="275" t="s">
        <v>934</v>
      </c>
      <c r="F14" s="272"/>
      <c r="G14" s="272"/>
      <c r="H14" s="275" t="s">
        <v>81</v>
      </c>
      <c r="I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5" t="s">
        <v>837</v>
      </c>
      <c r="BQ14" s="272"/>
      <c r="BR14" s="272"/>
      <c r="BS14" s="272"/>
      <c r="BT14" s="275">
        <v>33</v>
      </c>
      <c r="BU14" s="275">
        <v>35</v>
      </c>
      <c r="BV14" s="272"/>
      <c r="BW14" s="272"/>
      <c r="BX14" s="275"/>
      <c r="BY14" s="275"/>
      <c r="BZ14" s="275"/>
      <c r="CA14" s="275"/>
      <c r="CB14" s="275">
        <v>83</v>
      </c>
      <c r="CC14" s="275">
        <v>66</v>
      </c>
      <c r="CD14" s="275">
        <v>109</v>
      </c>
      <c r="CE14" s="275">
        <v>163</v>
      </c>
      <c r="CF14" s="275">
        <v>103</v>
      </c>
      <c r="CG14" s="275">
        <v>127</v>
      </c>
      <c r="CH14" s="275" t="s">
        <v>1042</v>
      </c>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row>
    <row r="15" spans="1:113" s="155" customFormat="1" ht="15.75" customHeight="1">
      <c r="A15" s="275" t="s">
        <v>621</v>
      </c>
      <c r="B15" s="275" t="s">
        <v>935</v>
      </c>
      <c r="C15" s="275" t="s">
        <v>623</v>
      </c>
      <c r="D15" s="275" t="s">
        <v>624</v>
      </c>
      <c r="E15" s="275" t="s">
        <v>625</v>
      </c>
      <c r="F15" s="272"/>
      <c r="G15" s="272"/>
      <c r="H15" s="275" t="s">
        <v>935</v>
      </c>
      <c r="I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5" t="s">
        <v>837</v>
      </c>
      <c r="BQ15" s="272"/>
      <c r="BR15" s="272"/>
      <c r="BS15" s="272"/>
      <c r="BT15" s="275">
        <v>0</v>
      </c>
      <c r="BU15" s="275">
        <v>0</v>
      </c>
      <c r="BV15" s="272"/>
      <c r="BW15" s="272"/>
      <c r="BX15" s="275">
        <v>0</v>
      </c>
      <c r="BY15" s="275">
        <v>0</v>
      </c>
      <c r="BZ15" s="275"/>
      <c r="CA15" s="272"/>
      <c r="CB15" s="275">
        <v>0</v>
      </c>
      <c r="CC15" s="275">
        <v>0</v>
      </c>
      <c r="CD15" s="272"/>
      <c r="CE15" s="272"/>
      <c r="CF15" s="275">
        <v>0</v>
      </c>
      <c r="CG15" s="275">
        <v>2</v>
      </c>
      <c r="CH15" s="275">
        <v>0</v>
      </c>
      <c r="CI15" s="275">
        <v>2</v>
      </c>
      <c r="CJ15" s="275">
        <v>1</v>
      </c>
      <c r="CK15" s="275">
        <v>0</v>
      </c>
      <c r="CL15" s="272"/>
      <c r="CM15" s="272"/>
      <c r="CN15" s="275">
        <v>0</v>
      </c>
      <c r="CO15" s="275">
        <v>4</v>
      </c>
      <c r="CP15" s="272"/>
      <c r="CQ15" s="272"/>
      <c r="CR15" s="275">
        <v>37</v>
      </c>
      <c r="CS15" s="275">
        <v>29</v>
      </c>
      <c r="CT15" s="272"/>
      <c r="CU15" s="272"/>
      <c r="CV15" s="275" t="s">
        <v>1114</v>
      </c>
      <c r="CW15" s="275" t="s">
        <v>1114</v>
      </c>
      <c r="CX15" s="272"/>
      <c r="CY15" s="272"/>
      <c r="CZ15" s="275">
        <v>29</v>
      </c>
      <c r="DA15" s="275">
        <v>68</v>
      </c>
      <c r="DB15" s="272"/>
      <c r="DC15" s="272"/>
      <c r="DD15" s="275">
        <v>7</v>
      </c>
      <c r="DE15" s="275">
        <v>23</v>
      </c>
      <c r="DF15" s="272"/>
      <c r="DG15" s="272"/>
      <c r="DH15" s="272"/>
      <c r="DI15" s="272"/>
    </row>
    <row r="16" spans="1:113" s="131" customFormat="1" ht="15.75" customHeight="1">
      <c r="A16" s="119"/>
      <c r="B16" s="119"/>
      <c r="C16" s="119"/>
      <c r="D16" s="119"/>
      <c r="E16" s="119"/>
      <c r="H16" s="119"/>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19"/>
      <c r="BQ16" s="150"/>
      <c r="BR16" s="150"/>
      <c r="BS16" s="150"/>
      <c r="BT16" s="150"/>
    </row>
    <row r="17" spans="1:113" s="131" customFormat="1" ht="15.75" customHeight="1">
      <c r="A17" s="119"/>
      <c r="B17" s="119"/>
      <c r="C17" s="119"/>
      <c r="D17" s="119"/>
      <c r="E17" s="119"/>
      <c r="H17" s="119"/>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19"/>
      <c r="BQ17" s="150"/>
      <c r="BR17" s="150"/>
      <c r="BS17" s="150"/>
      <c r="BT17" s="150"/>
    </row>
    <row r="18" spans="1:113" ht="15.75" customHeight="1">
      <c r="J18" s="54" t="s">
        <v>673</v>
      </c>
      <c r="AZ18" s="108"/>
      <c r="BA18" s="108"/>
      <c r="BB18" s="108"/>
      <c r="BC18" s="108"/>
      <c r="BD18" s="108"/>
      <c r="BE18" s="108"/>
    </row>
    <row r="19" spans="1:113" ht="15.75" customHeight="1">
      <c r="J19">
        <f>SUM(J5:J15)</f>
        <v>0</v>
      </c>
      <c r="K19" s="155">
        <f t="shared" ref="K19:BV19" si="0">SUM(K5:K15)</f>
        <v>0</v>
      </c>
      <c r="L19" s="155">
        <f>SUM(L5:L15)</f>
        <v>32</v>
      </c>
      <c r="M19" s="155">
        <f t="shared" si="0"/>
        <v>30</v>
      </c>
      <c r="N19" s="155">
        <f t="shared" si="0"/>
        <v>0</v>
      </c>
      <c r="O19" s="155">
        <f t="shared" si="0"/>
        <v>0</v>
      </c>
      <c r="P19" s="155">
        <f>SUM(P5:P15)</f>
        <v>28</v>
      </c>
      <c r="Q19" s="155">
        <f t="shared" si="0"/>
        <v>76</v>
      </c>
      <c r="R19" s="155">
        <f t="shared" si="0"/>
        <v>0</v>
      </c>
      <c r="S19" s="155">
        <f t="shared" si="0"/>
        <v>0</v>
      </c>
      <c r="T19" s="155">
        <f t="shared" si="0"/>
        <v>1</v>
      </c>
      <c r="U19" s="155">
        <f t="shared" si="0"/>
        <v>0</v>
      </c>
      <c r="V19" s="155">
        <f t="shared" si="0"/>
        <v>0</v>
      </c>
      <c r="W19" s="155">
        <f t="shared" si="0"/>
        <v>0</v>
      </c>
      <c r="X19" s="155">
        <f t="shared" si="0"/>
        <v>0</v>
      </c>
      <c r="Y19" s="155">
        <f t="shared" si="0"/>
        <v>0</v>
      </c>
      <c r="Z19" s="155">
        <f t="shared" si="0"/>
        <v>0</v>
      </c>
      <c r="AA19" s="155">
        <f t="shared" si="0"/>
        <v>0</v>
      </c>
      <c r="AB19" s="155">
        <f t="shared" si="0"/>
        <v>0</v>
      </c>
      <c r="AC19" s="155">
        <f t="shared" si="0"/>
        <v>0</v>
      </c>
      <c r="AD19" s="155">
        <f t="shared" si="0"/>
        <v>0</v>
      </c>
      <c r="AE19" s="155">
        <f t="shared" si="0"/>
        <v>0</v>
      </c>
      <c r="AF19" s="155">
        <f t="shared" si="0"/>
        <v>0</v>
      </c>
      <c r="AG19" s="155">
        <f t="shared" si="0"/>
        <v>0</v>
      </c>
      <c r="AH19" s="155">
        <f t="shared" si="0"/>
        <v>0</v>
      </c>
      <c r="AI19" s="155">
        <f t="shared" si="0"/>
        <v>0</v>
      </c>
      <c r="AJ19" s="155">
        <f t="shared" si="0"/>
        <v>0</v>
      </c>
      <c r="AK19" s="155">
        <f t="shared" si="0"/>
        <v>0</v>
      </c>
      <c r="AL19" s="155">
        <f t="shared" si="0"/>
        <v>0</v>
      </c>
      <c r="AM19" s="155">
        <f t="shared" si="0"/>
        <v>0</v>
      </c>
      <c r="AN19" s="155">
        <f t="shared" si="0"/>
        <v>0</v>
      </c>
      <c r="AO19" s="155">
        <f t="shared" si="0"/>
        <v>0</v>
      </c>
      <c r="AP19" s="155">
        <f t="shared" si="0"/>
        <v>0</v>
      </c>
      <c r="AQ19" s="155">
        <f t="shared" si="0"/>
        <v>0</v>
      </c>
      <c r="AR19" s="155">
        <f t="shared" si="0"/>
        <v>0</v>
      </c>
      <c r="AS19" s="155">
        <f t="shared" si="0"/>
        <v>0</v>
      </c>
      <c r="AT19" s="155">
        <f t="shared" si="0"/>
        <v>0</v>
      </c>
      <c r="AU19" s="155">
        <f t="shared" si="0"/>
        <v>0</v>
      </c>
      <c r="AV19" s="155">
        <f t="shared" si="0"/>
        <v>0</v>
      </c>
      <c r="AW19" s="155">
        <f t="shared" si="0"/>
        <v>0</v>
      </c>
      <c r="AX19" s="155">
        <f t="shared" si="0"/>
        <v>0</v>
      </c>
      <c r="AY19" s="155">
        <f t="shared" si="0"/>
        <v>0</v>
      </c>
      <c r="AZ19" s="155">
        <f t="shared" si="0"/>
        <v>0</v>
      </c>
      <c r="BA19" s="155">
        <f t="shared" si="0"/>
        <v>0</v>
      </c>
      <c r="BB19" s="155">
        <f t="shared" si="0"/>
        <v>0</v>
      </c>
      <c r="BC19" s="155">
        <f t="shared" si="0"/>
        <v>0</v>
      </c>
      <c r="BD19" s="155">
        <f t="shared" si="0"/>
        <v>0</v>
      </c>
      <c r="BE19" s="155">
        <f t="shared" si="0"/>
        <v>0</v>
      </c>
      <c r="BF19" s="155">
        <f t="shared" si="0"/>
        <v>0</v>
      </c>
      <c r="BG19" s="155">
        <f t="shared" si="0"/>
        <v>0</v>
      </c>
      <c r="BH19" s="155">
        <f t="shared" si="0"/>
        <v>6</v>
      </c>
      <c r="BI19" s="155">
        <f t="shared" si="0"/>
        <v>1</v>
      </c>
      <c r="BJ19" s="155">
        <f t="shared" si="0"/>
        <v>0</v>
      </c>
      <c r="BK19" s="155">
        <f t="shared" si="0"/>
        <v>0</v>
      </c>
      <c r="BL19" s="155">
        <f t="shared" si="0"/>
        <v>3</v>
      </c>
      <c r="BM19" s="155">
        <f t="shared" si="0"/>
        <v>3</v>
      </c>
      <c r="BN19" s="155">
        <f t="shared" si="0"/>
        <v>2</v>
      </c>
      <c r="BO19" s="155">
        <f t="shared" si="0"/>
        <v>1</v>
      </c>
      <c r="BP19" s="155">
        <f t="shared" si="0"/>
        <v>64</v>
      </c>
      <c r="BQ19" s="155">
        <f t="shared" si="0"/>
        <v>14</v>
      </c>
      <c r="BR19" s="155">
        <f t="shared" si="0"/>
        <v>3</v>
      </c>
      <c r="BS19" s="155">
        <f t="shared" si="0"/>
        <v>0</v>
      </c>
      <c r="BT19" s="155">
        <f t="shared" si="0"/>
        <v>71</v>
      </c>
      <c r="BU19" s="155">
        <f t="shared" si="0"/>
        <v>41</v>
      </c>
      <c r="BV19" s="155">
        <f t="shared" si="0"/>
        <v>0</v>
      </c>
      <c r="BW19" s="155">
        <f t="shared" ref="BW19:DI19" si="1">SUM(BW5:BW15)</f>
        <v>4</v>
      </c>
      <c r="BX19" s="155">
        <f t="shared" si="1"/>
        <v>17</v>
      </c>
      <c r="BY19" s="155">
        <f t="shared" si="1"/>
        <v>9</v>
      </c>
      <c r="BZ19" s="155">
        <f t="shared" si="1"/>
        <v>17</v>
      </c>
      <c r="CA19" s="155">
        <f t="shared" si="1"/>
        <v>19</v>
      </c>
      <c r="CB19" s="155">
        <f t="shared" si="1"/>
        <v>105</v>
      </c>
      <c r="CC19" s="155">
        <f t="shared" si="1"/>
        <v>104</v>
      </c>
      <c r="CD19" s="155">
        <f t="shared" si="1"/>
        <v>128</v>
      </c>
      <c r="CE19" s="155">
        <f t="shared" si="1"/>
        <v>171</v>
      </c>
      <c r="CF19" s="155">
        <f t="shared" si="1"/>
        <v>277</v>
      </c>
      <c r="CG19" s="155">
        <f t="shared" si="1"/>
        <v>306</v>
      </c>
      <c r="CH19" s="155">
        <f t="shared" si="1"/>
        <v>23</v>
      </c>
      <c r="CI19" s="155">
        <f t="shared" si="1"/>
        <v>25</v>
      </c>
      <c r="CJ19" s="155">
        <f t="shared" si="1"/>
        <v>14</v>
      </c>
      <c r="CK19" s="155">
        <f t="shared" si="1"/>
        <v>11</v>
      </c>
      <c r="CL19" s="155">
        <f t="shared" si="1"/>
        <v>0</v>
      </c>
      <c r="CM19" s="155">
        <f t="shared" si="1"/>
        <v>0</v>
      </c>
      <c r="CN19" s="155">
        <f t="shared" si="1"/>
        <v>27</v>
      </c>
      <c r="CO19" s="155">
        <f t="shared" si="1"/>
        <v>47</v>
      </c>
      <c r="CP19" s="155">
        <f t="shared" si="1"/>
        <v>0</v>
      </c>
      <c r="CQ19" s="155">
        <f t="shared" si="1"/>
        <v>0</v>
      </c>
      <c r="CR19" s="155">
        <f t="shared" si="1"/>
        <v>47</v>
      </c>
      <c r="CS19" s="155">
        <f t="shared" si="1"/>
        <v>129</v>
      </c>
      <c r="CT19" s="155">
        <f t="shared" si="1"/>
        <v>0</v>
      </c>
      <c r="CU19" s="155">
        <f t="shared" si="1"/>
        <v>0</v>
      </c>
      <c r="CV19" s="155">
        <f t="shared" si="1"/>
        <v>10</v>
      </c>
      <c r="CW19" s="155">
        <f t="shared" si="1"/>
        <v>100</v>
      </c>
      <c r="CX19" s="155">
        <f t="shared" si="1"/>
        <v>0</v>
      </c>
      <c r="CY19" s="155">
        <f t="shared" si="1"/>
        <v>0</v>
      </c>
      <c r="CZ19" s="155">
        <f t="shared" si="1"/>
        <v>39</v>
      </c>
      <c r="DA19" s="155">
        <f t="shared" si="1"/>
        <v>168</v>
      </c>
      <c r="DB19" s="155">
        <f t="shared" si="1"/>
        <v>0</v>
      </c>
      <c r="DC19" s="155">
        <f t="shared" si="1"/>
        <v>0</v>
      </c>
      <c r="DD19" s="155">
        <f t="shared" si="1"/>
        <v>17</v>
      </c>
      <c r="DE19" s="155">
        <f t="shared" si="1"/>
        <v>123</v>
      </c>
      <c r="DF19" s="155">
        <f t="shared" si="1"/>
        <v>0</v>
      </c>
      <c r="DG19" s="155">
        <f t="shared" si="1"/>
        <v>0</v>
      </c>
      <c r="DH19" s="155">
        <f t="shared" si="1"/>
        <v>0</v>
      </c>
      <c r="DI19" s="155">
        <f t="shared" si="1"/>
        <v>0</v>
      </c>
    </row>
    <row r="20" spans="1:113" ht="15.75" customHeight="1">
      <c r="J20" s="279">
        <f>SUM(J19:K19)</f>
        <v>0</v>
      </c>
      <c r="K20" s="279"/>
      <c r="L20" s="279">
        <f>SUM(L19:M19)</f>
        <v>62</v>
      </c>
      <c r="M20" s="279"/>
      <c r="N20" s="279">
        <f t="shared" ref="N20" si="2">SUM(N19:O19)</f>
        <v>0</v>
      </c>
      <c r="O20" s="279"/>
      <c r="P20" s="279">
        <f>SUM(P19:Q19)</f>
        <v>104</v>
      </c>
      <c r="Q20" s="279"/>
      <c r="R20" s="279">
        <f t="shared" ref="R20" si="3">SUM(R19:S19)</f>
        <v>0</v>
      </c>
      <c r="S20" s="279"/>
      <c r="T20" s="279">
        <f t="shared" ref="T20" si="4">SUM(T19:U19)</f>
        <v>1</v>
      </c>
      <c r="U20" s="279"/>
      <c r="V20" s="279">
        <f t="shared" ref="V20" si="5">SUM(V19:W19)</f>
        <v>0</v>
      </c>
      <c r="W20" s="279"/>
      <c r="X20" s="279">
        <f t="shared" ref="X20" si="6">SUM(X19:Y19)</f>
        <v>0</v>
      </c>
      <c r="Y20" s="279"/>
      <c r="Z20" s="279">
        <f t="shared" ref="Z20" si="7">SUM(Z19:AA19)</f>
        <v>0</v>
      </c>
      <c r="AA20" s="279"/>
      <c r="AB20" s="279">
        <f t="shared" ref="AB20" si="8">SUM(AB19:AC19)</f>
        <v>0</v>
      </c>
      <c r="AC20" s="279"/>
      <c r="AD20" s="279">
        <f t="shared" ref="AD20" si="9">SUM(AD19:AE19)</f>
        <v>0</v>
      </c>
      <c r="AE20" s="279"/>
      <c r="AF20" s="279">
        <f t="shared" ref="AF20" si="10">SUM(AF19:AG19)</f>
        <v>0</v>
      </c>
      <c r="AG20" s="279"/>
      <c r="AH20" s="279">
        <f t="shared" ref="AH20" si="11">SUM(AH19:AI19)</f>
        <v>0</v>
      </c>
      <c r="AI20" s="279"/>
      <c r="AJ20" s="279">
        <f t="shared" ref="AJ20" si="12">SUM(AJ19:AK19)</f>
        <v>0</v>
      </c>
      <c r="AK20" s="279"/>
      <c r="AL20" s="279">
        <f t="shared" ref="AL20" si="13">SUM(AL19:AM19)</f>
        <v>0</v>
      </c>
      <c r="AM20" s="279"/>
      <c r="AN20" s="279">
        <f t="shared" ref="AN20:CX20" si="14">SUM(AN19:AO19)</f>
        <v>0</v>
      </c>
      <c r="AO20" s="279"/>
      <c r="AP20" s="279">
        <f t="shared" si="14"/>
        <v>0</v>
      </c>
      <c r="AQ20" s="279"/>
      <c r="AR20" s="279">
        <f t="shared" si="14"/>
        <v>0</v>
      </c>
      <c r="AS20" s="279"/>
      <c r="AT20" s="279">
        <f t="shared" si="14"/>
        <v>0</v>
      </c>
      <c r="AU20" s="279"/>
      <c r="AV20" s="279">
        <f t="shared" si="14"/>
        <v>0</v>
      </c>
      <c r="AW20" s="279"/>
      <c r="AX20" s="279">
        <f t="shared" si="14"/>
        <v>0</v>
      </c>
      <c r="AY20" s="279"/>
      <c r="AZ20" s="279">
        <f t="shared" si="14"/>
        <v>0</v>
      </c>
      <c r="BA20" s="279"/>
      <c r="BB20" s="279">
        <f t="shared" si="14"/>
        <v>0</v>
      </c>
      <c r="BC20" s="279"/>
      <c r="BD20" s="279">
        <f t="shared" si="14"/>
        <v>0</v>
      </c>
      <c r="BE20" s="279"/>
      <c r="BF20" s="279">
        <f t="shared" si="14"/>
        <v>0</v>
      </c>
      <c r="BG20" s="279"/>
      <c r="BH20" s="279">
        <f t="shared" si="14"/>
        <v>7</v>
      </c>
      <c r="BI20" s="279"/>
      <c r="BJ20" s="279">
        <f t="shared" si="14"/>
        <v>0</v>
      </c>
      <c r="BK20" s="279"/>
      <c r="BL20" s="279">
        <f t="shared" si="14"/>
        <v>6</v>
      </c>
      <c r="BM20" s="279"/>
      <c r="BN20" s="279">
        <f t="shared" si="14"/>
        <v>3</v>
      </c>
      <c r="BO20" s="279"/>
      <c r="BP20" s="279">
        <f t="shared" si="14"/>
        <v>78</v>
      </c>
      <c r="BQ20" s="279"/>
      <c r="BR20" s="279">
        <f t="shared" si="14"/>
        <v>3</v>
      </c>
      <c r="BS20" s="279"/>
      <c r="BT20" s="279">
        <f t="shared" si="14"/>
        <v>112</v>
      </c>
      <c r="BU20" s="279"/>
      <c r="BV20" s="279">
        <f t="shared" si="14"/>
        <v>4</v>
      </c>
      <c r="BW20" s="279"/>
      <c r="BX20" s="279">
        <f t="shared" si="14"/>
        <v>26</v>
      </c>
      <c r="BY20" s="279"/>
      <c r="BZ20" s="279">
        <f t="shared" si="14"/>
        <v>36</v>
      </c>
      <c r="CA20" s="279"/>
      <c r="CB20" s="279">
        <f t="shared" si="14"/>
        <v>209</v>
      </c>
      <c r="CC20" s="279"/>
      <c r="CD20" s="279">
        <f t="shared" si="14"/>
        <v>299</v>
      </c>
      <c r="CE20" s="279"/>
      <c r="CF20" s="279">
        <f t="shared" si="14"/>
        <v>583</v>
      </c>
      <c r="CG20" s="279"/>
      <c r="CH20" s="279">
        <f t="shared" si="14"/>
        <v>48</v>
      </c>
      <c r="CI20" s="279"/>
      <c r="CJ20" s="279">
        <f t="shared" si="14"/>
        <v>25</v>
      </c>
      <c r="CK20" s="279"/>
      <c r="CL20" s="279">
        <f t="shared" si="14"/>
        <v>0</v>
      </c>
      <c r="CM20" s="279"/>
      <c r="CN20" s="279">
        <f t="shared" si="14"/>
        <v>74</v>
      </c>
      <c r="CO20" s="279"/>
      <c r="CP20" s="279">
        <f t="shared" si="14"/>
        <v>0</v>
      </c>
      <c r="CQ20" s="279"/>
      <c r="CR20" s="279">
        <f t="shared" si="14"/>
        <v>176</v>
      </c>
      <c r="CS20" s="279"/>
      <c r="CT20" s="279">
        <f t="shared" si="14"/>
        <v>0</v>
      </c>
      <c r="CU20" s="279"/>
      <c r="CV20" s="279">
        <f t="shared" si="14"/>
        <v>110</v>
      </c>
      <c r="CW20" s="279"/>
      <c r="CX20" s="279">
        <f t="shared" si="14"/>
        <v>0</v>
      </c>
      <c r="CY20" s="279"/>
      <c r="CZ20" s="279">
        <f t="shared" ref="CZ20:DH20" si="15">SUM(CZ19:DA19)</f>
        <v>207</v>
      </c>
      <c r="DA20" s="279"/>
      <c r="DB20" s="279">
        <f t="shared" si="15"/>
        <v>0</v>
      </c>
      <c r="DC20" s="279"/>
      <c r="DD20" s="279">
        <f t="shared" si="15"/>
        <v>140</v>
      </c>
      <c r="DE20" s="279"/>
      <c r="DF20" s="279">
        <f t="shared" si="15"/>
        <v>0</v>
      </c>
      <c r="DG20" s="279"/>
      <c r="DH20" s="279">
        <f t="shared" si="15"/>
        <v>0</v>
      </c>
      <c r="DI20" s="279"/>
    </row>
    <row r="22" spans="1:113" ht="15.75" customHeight="1">
      <c r="J22" s="51" t="s">
        <v>667</v>
      </c>
      <c r="AZ22" s="108"/>
      <c r="BA22" s="108"/>
      <c r="BB22" s="108"/>
      <c r="BC22" s="108"/>
      <c r="BD22" s="108"/>
      <c r="BE22" s="108"/>
    </row>
    <row r="23" spans="1:113" ht="15.75" customHeight="1">
      <c r="J23">
        <f>COUNT(J5:J15)</f>
        <v>0</v>
      </c>
      <c r="K23" s="155">
        <f t="shared" ref="K23:BV23" si="16">COUNT(K5:K15)</f>
        <v>0</v>
      </c>
      <c r="L23" s="155">
        <f t="shared" si="16"/>
        <v>1</v>
      </c>
      <c r="M23" s="155">
        <f t="shared" si="16"/>
        <v>1</v>
      </c>
      <c r="N23" s="155">
        <f t="shared" si="16"/>
        <v>0</v>
      </c>
      <c r="O23" s="155">
        <f t="shared" si="16"/>
        <v>0</v>
      </c>
      <c r="P23" s="155">
        <f>COUNT(P5:P15)</f>
        <v>1</v>
      </c>
      <c r="Q23" s="155">
        <f t="shared" si="16"/>
        <v>1</v>
      </c>
      <c r="R23" s="155">
        <f t="shared" si="16"/>
        <v>0</v>
      </c>
      <c r="S23" s="155">
        <f t="shared" si="16"/>
        <v>0</v>
      </c>
      <c r="T23" s="155">
        <f t="shared" si="16"/>
        <v>1</v>
      </c>
      <c r="U23" s="155">
        <f t="shared" si="16"/>
        <v>1</v>
      </c>
      <c r="V23" s="155">
        <f t="shared" si="16"/>
        <v>0</v>
      </c>
      <c r="W23" s="155">
        <f t="shared" si="16"/>
        <v>0</v>
      </c>
      <c r="X23" s="155">
        <f t="shared" si="16"/>
        <v>1</v>
      </c>
      <c r="Y23" s="155">
        <f t="shared" si="16"/>
        <v>1</v>
      </c>
      <c r="Z23" s="155">
        <f t="shared" si="16"/>
        <v>0</v>
      </c>
      <c r="AA23" s="155">
        <f t="shared" si="16"/>
        <v>0</v>
      </c>
      <c r="AB23" s="155">
        <f t="shared" si="16"/>
        <v>1</v>
      </c>
      <c r="AC23" s="155">
        <f t="shared" si="16"/>
        <v>1</v>
      </c>
      <c r="AD23" s="155">
        <f t="shared" si="16"/>
        <v>0</v>
      </c>
      <c r="AE23" s="155">
        <f t="shared" si="16"/>
        <v>0</v>
      </c>
      <c r="AF23" s="155">
        <f t="shared" si="16"/>
        <v>1</v>
      </c>
      <c r="AG23" s="155">
        <f t="shared" si="16"/>
        <v>1</v>
      </c>
      <c r="AH23" s="155">
        <f t="shared" si="16"/>
        <v>0</v>
      </c>
      <c r="AI23" s="155">
        <f t="shared" si="16"/>
        <v>0</v>
      </c>
      <c r="AJ23" s="155">
        <f t="shared" si="16"/>
        <v>1</v>
      </c>
      <c r="AK23" s="155">
        <f t="shared" si="16"/>
        <v>1</v>
      </c>
      <c r="AL23" s="155">
        <f t="shared" si="16"/>
        <v>0</v>
      </c>
      <c r="AM23" s="155">
        <f t="shared" si="16"/>
        <v>0</v>
      </c>
      <c r="AN23" s="155">
        <f t="shared" si="16"/>
        <v>1</v>
      </c>
      <c r="AO23" s="155">
        <f t="shared" si="16"/>
        <v>1</v>
      </c>
      <c r="AP23" s="155">
        <f t="shared" si="16"/>
        <v>0</v>
      </c>
      <c r="AQ23" s="155">
        <f t="shared" si="16"/>
        <v>0</v>
      </c>
      <c r="AR23" s="155">
        <f t="shared" si="16"/>
        <v>1</v>
      </c>
      <c r="AS23" s="155">
        <f t="shared" si="16"/>
        <v>1</v>
      </c>
      <c r="AT23" s="155">
        <f t="shared" si="16"/>
        <v>0</v>
      </c>
      <c r="AU23" s="155">
        <f t="shared" si="16"/>
        <v>0</v>
      </c>
      <c r="AV23" s="155">
        <f t="shared" si="16"/>
        <v>1</v>
      </c>
      <c r="AW23" s="155">
        <f t="shared" si="16"/>
        <v>1</v>
      </c>
      <c r="AX23" s="155">
        <f t="shared" si="16"/>
        <v>0</v>
      </c>
      <c r="AY23" s="155">
        <f t="shared" si="16"/>
        <v>0</v>
      </c>
      <c r="AZ23" s="155">
        <f t="shared" si="16"/>
        <v>1</v>
      </c>
      <c r="BA23" s="155">
        <f t="shared" si="16"/>
        <v>1</v>
      </c>
      <c r="BB23" s="155">
        <f t="shared" si="16"/>
        <v>0</v>
      </c>
      <c r="BC23" s="155">
        <f t="shared" si="16"/>
        <v>0</v>
      </c>
      <c r="BD23" s="155">
        <f t="shared" si="16"/>
        <v>7</v>
      </c>
      <c r="BE23" s="155">
        <f t="shared" si="16"/>
        <v>7</v>
      </c>
      <c r="BF23" s="155">
        <f t="shared" si="16"/>
        <v>0</v>
      </c>
      <c r="BG23" s="155">
        <f t="shared" si="16"/>
        <v>0</v>
      </c>
      <c r="BH23" s="155">
        <f t="shared" si="16"/>
        <v>6</v>
      </c>
      <c r="BI23" s="155">
        <f t="shared" si="16"/>
        <v>6</v>
      </c>
      <c r="BJ23" s="155">
        <f t="shared" si="16"/>
        <v>0</v>
      </c>
      <c r="BK23" s="155">
        <f t="shared" si="16"/>
        <v>0</v>
      </c>
      <c r="BL23" s="155">
        <f t="shared" si="16"/>
        <v>7</v>
      </c>
      <c r="BM23" s="155">
        <f t="shared" si="16"/>
        <v>7</v>
      </c>
      <c r="BN23" s="155">
        <f t="shared" si="16"/>
        <v>1</v>
      </c>
      <c r="BO23" s="155">
        <f t="shared" si="16"/>
        <v>1</v>
      </c>
      <c r="BP23" s="155">
        <f t="shared" si="16"/>
        <v>7</v>
      </c>
      <c r="BQ23" s="155">
        <f t="shared" si="16"/>
        <v>7</v>
      </c>
      <c r="BR23" s="155">
        <f t="shared" si="16"/>
        <v>1</v>
      </c>
      <c r="BS23" s="155">
        <f t="shared" si="16"/>
        <v>1</v>
      </c>
      <c r="BT23" s="155">
        <f t="shared" si="16"/>
        <v>7</v>
      </c>
      <c r="BU23" s="155">
        <f t="shared" si="16"/>
        <v>7</v>
      </c>
      <c r="BV23" s="155">
        <f t="shared" si="16"/>
        <v>2</v>
      </c>
      <c r="BW23" s="155">
        <f t="shared" ref="BW23:DI23" si="17">COUNT(BW5:BW15)</f>
        <v>2</v>
      </c>
      <c r="BX23" s="155">
        <f t="shared" si="17"/>
        <v>6</v>
      </c>
      <c r="BY23" s="155">
        <f t="shared" si="17"/>
        <v>6</v>
      </c>
      <c r="BZ23" s="155">
        <f t="shared" si="17"/>
        <v>2</v>
      </c>
      <c r="CA23" s="155">
        <f t="shared" si="17"/>
        <v>2</v>
      </c>
      <c r="CB23" s="155">
        <f t="shared" si="17"/>
        <v>6</v>
      </c>
      <c r="CC23" s="155">
        <f t="shared" si="17"/>
        <v>6</v>
      </c>
      <c r="CD23" s="155">
        <f t="shared" si="17"/>
        <v>3</v>
      </c>
      <c r="CE23" s="155">
        <f t="shared" si="17"/>
        <v>3</v>
      </c>
      <c r="CF23" s="155">
        <f t="shared" si="17"/>
        <v>6</v>
      </c>
      <c r="CG23" s="155">
        <f t="shared" si="17"/>
        <v>6</v>
      </c>
      <c r="CH23" s="155">
        <f t="shared" si="17"/>
        <v>3</v>
      </c>
      <c r="CI23" s="155">
        <f>COUNT(CI5:CI15)</f>
        <v>3</v>
      </c>
      <c r="CJ23" s="155">
        <f t="shared" si="17"/>
        <v>2</v>
      </c>
      <c r="CK23" s="155">
        <f t="shared" si="17"/>
        <v>2</v>
      </c>
      <c r="CL23" s="155">
        <f t="shared" si="17"/>
        <v>0</v>
      </c>
      <c r="CM23" s="155">
        <f t="shared" si="17"/>
        <v>0</v>
      </c>
      <c r="CN23" s="155">
        <f t="shared" si="17"/>
        <v>2</v>
      </c>
      <c r="CO23" s="155">
        <f t="shared" si="17"/>
        <v>2</v>
      </c>
      <c r="CP23" s="155">
        <f t="shared" si="17"/>
        <v>0</v>
      </c>
      <c r="CQ23" s="155">
        <f t="shared" si="17"/>
        <v>0</v>
      </c>
      <c r="CR23" s="155">
        <f t="shared" si="17"/>
        <v>2</v>
      </c>
      <c r="CS23" s="155">
        <f t="shared" si="17"/>
        <v>2</v>
      </c>
      <c r="CT23" s="155">
        <f t="shared" si="17"/>
        <v>0</v>
      </c>
      <c r="CU23" s="155">
        <f t="shared" si="17"/>
        <v>0</v>
      </c>
      <c r="CV23" s="155">
        <f t="shared" si="17"/>
        <v>1</v>
      </c>
      <c r="CW23" s="155">
        <f t="shared" si="17"/>
        <v>1</v>
      </c>
      <c r="CX23" s="155">
        <f t="shared" si="17"/>
        <v>0</v>
      </c>
      <c r="CY23" s="155">
        <f t="shared" si="17"/>
        <v>0</v>
      </c>
      <c r="CZ23" s="155">
        <f t="shared" si="17"/>
        <v>2</v>
      </c>
      <c r="DA23" s="155">
        <f t="shared" si="17"/>
        <v>2</v>
      </c>
      <c r="DB23" s="155">
        <f t="shared" si="17"/>
        <v>0</v>
      </c>
      <c r="DC23" s="155">
        <f t="shared" si="17"/>
        <v>0</v>
      </c>
      <c r="DD23" s="155">
        <f t="shared" si="17"/>
        <v>2</v>
      </c>
      <c r="DE23" s="155">
        <f t="shared" si="17"/>
        <v>2</v>
      </c>
      <c r="DF23" s="155">
        <f t="shared" si="17"/>
        <v>0</v>
      </c>
      <c r="DG23" s="155">
        <f t="shared" si="17"/>
        <v>0</v>
      </c>
      <c r="DH23" s="155">
        <f t="shared" si="17"/>
        <v>0</v>
      </c>
      <c r="DI23" s="155">
        <f t="shared" si="17"/>
        <v>0</v>
      </c>
    </row>
    <row r="24" spans="1:113" ht="15.75" customHeight="1">
      <c r="J24" s="279">
        <f>MAX(J23:K23)</f>
        <v>0</v>
      </c>
      <c r="K24" s="279"/>
      <c r="L24" s="279">
        <f>MAX(L23:M23)</f>
        <v>1</v>
      </c>
      <c r="M24" s="279"/>
      <c r="N24" s="279">
        <f t="shared" ref="N24" si="18">MAX(N23:O23)</f>
        <v>0</v>
      </c>
      <c r="O24" s="279"/>
      <c r="P24" s="279">
        <f>MAX(P23:Q23)</f>
        <v>1</v>
      </c>
      <c r="Q24" s="279"/>
      <c r="R24" s="279">
        <f t="shared" ref="R24" si="19">MAX(R23:S23)</f>
        <v>0</v>
      </c>
      <c r="S24" s="279"/>
      <c r="T24" s="279">
        <f t="shared" ref="T24" si="20">MAX(T23:U23)</f>
        <v>1</v>
      </c>
      <c r="U24" s="279"/>
      <c r="V24" s="279">
        <f t="shared" ref="V24" si="21">MAX(V23:W23)</f>
        <v>0</v>
      </c>
      <c r="W24" s="279"/>
      <c r="X24" s="279">
        <f t="shared" ref="X24" si="22">MAX(X23:Y23)</f>
        <v>1</v>
      </c>
      <c r="Y24" s="279"/>
      <c r="Z24" s="279">
        <f t="shared" ref="Z24" si="23">MAX(Z23:AA23)</f>
        <v>0</v>
      </c>
      <c r="AA24" s="279"/>
      <c r="AB24" s="279">
        <f>MAX(AB23:AC23)</f>
        <v>1</v>
      </c>
      <c r="AC24" s="279"/>
      <c r="AD24" s="279">
        <f t="shared" ref="AD24" si="24">MAX(AD23:AE23)</f>
        <v>0</v>
      </c>
      <c r="AE24" s="279"/>
      <c r="AF24" s="279">
        <f t="shared" ref="AF24" si="25">MAX(AF23:AG23)</f>
        <v>1</v>
      </c>
      <c r="AG24" s="279"/>
      <c r="AH24" s="279">
        <f t="shared" ref="AH24" si="26">MAX(AH23:AI23)</f>
        <v>0</v>
      </c>
      <c r="AI24" s="279"/>
      <c r="AJ24" s="279">
        <f t="shared" ref="AJ24" si="27">MAX(AJ23:AK23)</f>
        <v>1</v>
      </c>
      <c r="AK24" s="279"/>
      <c r="AL24" s="279">
        <f t="shared" ref="AL24" si="28">MAX(AL23:AM23)</f>
        <v>0</v>
      </c>
      <c r="AM24" s="279"/>
      <c r="AN24" s="279">
        <f t="shared" ref="AN24" si="29">MAX(AN23:AO23)</f>
        <v>1</v>
      </c>
      <c r="AO24" s="279"/>
      <c r="AP24" s="279">
        <f t="shared" ref="AP24" si="30">MAX(AP23:AQ23)</f>
        <v>0</v>
      </c>
      <c r="AQ24" s="279"/>
      <c r="AR24" s="279">
        <f t="shared" ref="AR24" si="31">MAX(AR23:AS23)</f>
        <v>1</v>
      </c>
      <c r="AS24" s="279"/>
      <c r="AT24" s="279">
        <f t="shared" ref="AT24" si="32">MAX(AT23:AU23)</f>
        <v>0</v>
      </c>
      <c r="AU24" s="279"/>
      <c r="AV24" s="279">
        <f t="shared" ref="AV24" si="33">MAX(AV23:AW23)</f>
        <v>1</v>
      </c>
      <c r="AW24" s="279"/>
      <c r="AX24" s="279">
        <f t="shared" ref="AX24" si="34">MAX(AX23:AY23)</f>
        <v>0</v>
      </c>
      <c r="AY24" s="279"/>
      <c r="AZ24" s="279">
        <f t="shared" ref="AZ24" si="35">MAX(AZ23:BA23)</f>
        <v>1</v>
      </c>
      <c r="BA24" s="279"/>
      <c r="BB24" s="279">
        <f t="shared" ref="BB24" si="36">MAX(BB23:BC23)</f>
        <v>0</v>
      </c>
      <c r="BC24" s="279"/>
      <c r="BD24" s="279">
        <f t="shared" ref="BD24" si="37">MAX(BD23:BE23)</f>
        <v>7</v>
      </c>
      <c r="BE24" s="279"/>
      <c r="BF24" s="279">
        <f t="shared" ref="BF24" si="38">MAX(BF23:BG23)</f>
        <v>0</v>
      </c>
      <c r="BG24" s="279"/>
      <c r="BH24" s="279">
        <f t="shared" ref="BH24" si="39">MAX(BH23:BI23)</f>
        <v>6</v>
      </c>
      <c r="BI24" s="279"/>
      <c r="BJ24" s="279">
        <f t="shared" ref="BJ24" si="40">MAX(BJ23:BK23)</f>
        <v>0</v>
      </c>
      <c r="BK24" s="279"/>
      <c r="BL24" s="279">
        <f t="shared" ref="BL24" si="41">MAX(BL23:BM23)</f>
        <v>7</v>
      </c>
      <c r="BM24" s="279"/>
      <c r="BN24" s="279">
        <f t="shared" ref="BN24" si="42">MAX(BN23:BO23)</f>
        <v>1</v>
      </c>
      <c r="BO24" s="279"/>
      <c r="BP24" s="279">
        <f t="shared" ref="BP24" si="43">MAX(BP23:BQ23)</f>
        <v>7</v>
      </c>
      <c r="BQ24" s="279"/>
      <c r="BR24" s="279">
        <f t="shared" ref="BR24" si="44">MAX(BR23:BS23)</f>
        <v>1</v>
      </c>
      <c r="BS24" s="279"/>
      <c r="BT24" s="279">
        <f t="shared" ref="BT24" si="45">MAX(BT23:BU23)</f>
        <v>7</v>
      </c>
      <c r="BU24" s="279"/>
      <c r="BV24" s="279">
        <f t="shared" ref="BV24" si="46">MAX(BV23:BW23)</f>
        <v>2</v>
      </c>
      <c r="BW24" s="279"/>
      <c r="BX24" s="279">
        <f t="shared" ref="BX24" si="47">MAX(BX23:BY23)</f>
        <v>6</v>
      </c>
      <c r="BY24" s="279"/>
      <c r="BZ24" s="279">
        <f t="shared" ref="BZ24" si="48">MAX(BZ23:CA23)</f>
        <v>2</v>
      </c>
      <c r="CA24" s="279"/>
      <c r="CB24" s="279">
        <f t="shared" ref="CB24" si="49">MAX(CB23:CC23)</f>
        <v>6</v>
      </c>
      <c r="CC24" s="279"/>
      <c r="CD24" s="279">
        <f t="shared" ref="CD24" si="50">MAX(CD23:CE23)</f>
        <v>3</v>
      </c>
      <c r="CE24" s="279"/>
      <c r="CF24" s="279">
        <f t="shared" ref="CF24" si="51">MAX(CF23:CG23)</f>
        <v>6</v>
      </c>
      <c r="CG24" s="279"/>
      <c r="CH24" s="279">
        <f t="shared" ref="CH24" si="52">MAX(CH23:CI23)</f>
        <v>3</v>
      </c>
      <c r="CI24" s="279"/>
      <c r="CJ24" s="279">
        <f t="shared" ref="CJ24" si="53">MAX(CJ23:CK23)</f>
        <v>2</v>
      </c>
      <c r="CK24" s="279"/>
      <c r="CL24" s="279">
        <f t="shared" ref="CL24" si="54">MAX(CL23:CM23)</f>
        <v>0</v>
      </c>
      <c r="CM24" s="279"/>
      <c r="CN24" s="279">
        <f t="shared" ref="CN24" si="55">MAX(CN23:CO23)</f>
        <v>2</v>
      </c>
      <c r="CO24" s="279"/>
      <c r="CP24" s="279">
        <f t="shared" ref="CP24" si="56">MAX(CP23:CQ23)</f>
        <v>0</v>
      </c>
      <c r="CQ24" s="279"/>
      <c r="CR24" s="279">
        <f t="shared" ref="CR24" si="57">MAX(CR23:CS23)</f>
        <v>2</v>
      </c>
      <c r="CS24" s="279"/>
      <c r="CT24" s="279">
        <f t="shared" ref="CT24" si="58">MAX(CT23:CU23)</f>
        <v>0</v>
      </c>
      <c r="CU24" s="279"/>
      <c r="CV24" s="279">
        <f t="shared" ref="CV24" si="59">MAX(CV23:CW23)</f>
        <v>1</v>
      </c>
      <c r="CW24" s="279"/>
      <c r="CX24" s="279">
        <f t="shared" ref="CX24" si="60">MAX(CX23:CY23)</f>
        <v>0</v>
      </c>
      <c r="CY24" s="279"/>
      <c r="CZ24" s="279">
        <f t="shared" ref="CZ24" si="61">MAX(CZ23:DA23)</f>
        <v>2</v>
      </c>
      <c r="DA24" s="279"/>
      <c r="DB24" s="279">
        <f t="shared" ref="DB24" si="62">MAX(DB23:DC23)</f>
        <v>0</v>
      </c>
      <c r="DC24" s="279"/>
      <c r="DD24" s="279">
        <f t="shared" ref="DD24" si="63">MAX(DD23:DE23)</f>
        <v>2</v>
      </c>
      <c r="DE24" s="279"/>
      <c r="DF24" s="279">
        <f t="shared" ref="DF24" si="64">MAX(DF23:DG23)</f>
        <v>0</v>
      </c>
      <c r="DG24" s="279"/>
      <c r="DH24" s="279">
        <f t="shared" ref="DH24" si="65">MAX(DH23:DI23)</f>
        <v>0</v>
      </c>
      <c r="DI24" s="279"/>
    </row>
    <row r="27" spans="1:113" ht="15.75" customHeight="1">
      <c r="J27" s="59" t="s">
        <v>674</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row>
    <row r="28" spans="1:113" ht="15.75" customHeight="1">
      <c r="J28" s="280" t="s">
        <v>675</v>
      </c>
      <c r="K28" s="280"/>
      <c r="L28" s="280"/>
      <c r="M28" s="280"/>
      <c r="N28" s="60">
        <v>1</v>
      </c>
      <c r="O28" s="60">
        <v>2</v>
      </c>
      <c r="P28" s="60">
        <v>3</v>
      </c>
      <c r="Q28" s="60">
        <v>4</v>
      </c>
      <c r="R28" s="60">
        <v>5</v>
      </c>
      <c r="S28" s="60">
        <v>6</v>
      </c>
      <c r="T28" s="60">
        <v>7</v>
      </c>
      <c r="U28" s="60">
        <v>8</v>
      </c>
      <c r="V28" s="60">
        <v>9</v>
      </c>
      <c r="W28" s="60">
        <v>10</v>
      </c>
      <c r="X28" s="60">
        <v>11</v>
      </c>
      <c r="Y28" s="60">
        <v>12</v>
      </c>
      <c r="Z28" s="60">
        <v>13</v>
      </c>
      <c r="AA28" s="60">
        <v>14</v>
      </c>
      <c r="AB28" s="60">
        <v>15</v>
      </c>
      <c r="AC28" s="60">
        <v>16</v>
      </c>
      <c r="AD28" s="60">
        <v>17</v>
      </c>
      <c r="AE28" s="60">
        <v>18</v>
      </c>
      <c r="AF28" s="60">
        <v>19</v>
      </c>
      <c r="AG28" s="60">
        <v>20</v>
      </c>
      <c r="AH28" s="60">
        <v>21</v>
      </c>
      <c r="AI28" s="60">
        <v>22</v>
      </c>
      <c r="AJ28" s="60">
        <v>23</v>
      </c>
      <c r="AK28" s="60">
        <v>24</v>
      </c>
      <c r="AL28" s="60">
        <v>25</v>
      </c>
      <c r="AM28" s="60">
        <v>26</v>
      </c>
      <c r="AN28" s="60">
        <v>27</v>
      </c>
      <c r="AO28" s="60">
        <v>28</v>
      </c>
      <c r="AP28" s="60">
        <v>29</v>
      </c>
      <c r="AQ28" s="60">
        <v>30</v>
      </c>
      <c r="AR28" s="60">
        <v>31</v>
      </c>
      <c r="AS28" s="60">
        <v>32</v>
      </c>
      <c r="AT28" s="60">
        <v>33</v>
      </c>
      <c r="AU28" s="60">
        <v>34</v>
      </c>
      <c r="AV28" s="60">
        <v>35</v>
      </c>
      <c r="AW28" s="60">
        <v>36</v>
      </c>
      <c r="AX28" s="60">
        <v>37</v>
      </c>
      <c r="AY28" s="60">
        <v>38</v>
      </c>
      <c r="AZ28" s="60">
        <v>39</v>
      </c>
      <c r="BA28" s="60">
        <v>40</v>
      </c>
      <c r="BB28" s="60">
        <v>41</v>
      </c>
      <c r="BC28" s="60">
        <v>42</v>
      </c>
      <c r="BD28" s="60">
        <v>43</v>
      </c>
      <c r="BE28" s="60">
        <v>44</v>
      </c>
      <c r="BF28" s="60">
        <v>45</v>
      </c>
      <c r="BG28" s="60">
        <v>46</v>
      </c>
      <c r="BH28" s="60">
        <v>47</v>
      </c>
      <c r="BI28" s="60">
        <v>48</v>
      </c>
      <c r="BJ28" s="60">
        <v>49</v>
      </c>
      <c r="BK28" s="60">
        <v>50</v>
      </c>
      <c r="BL28" s="60">
        <v>51</v>
      </c>
      <c r="BM28" s="60">
        <v>52</v>
      </c>
    </row>
    <row r="29" spans="1:113" ht="15.75" customHeight="1">
      <c r="J29" s="280" t="s">
        <v>676</v>
      </c>
      <c r="K29" s="280"/>
      <c r="L29" s="280"/>
      <c r="M29" s="280"/>
      <c r="N29" s="60">
        <f>J20</f>
        <v>0</v>
      </c>
      <c r="O29" s="60">
        <f>L20</f>
        <v>62</v>
      </c>
      <c r="P29" s="60">
        <f>N20</f>
        <v>0</v>
      </c>
      <c r="Q29" s="60">
        <f>P20</f>
        <v>104</v>
      </c>
      <c r="R29" s="60">
        <f>R20</f>
        <v>0</v>
      </c>
      <c r="S29" s="60">
        <f>T20</f>
        <v>1</v>
      </c>
      <c r="T29" s="60">
        <f>V20</f>
        <v>0</v>
      </c>
      <c r="U29" s="60">
        <f>X20</f>
        <v>0</v>
      </c>
      <c r="V29" s="60">
        <f>Z20</f>
        <v>0</v>
      </c>
      <c r="W29" s="60">
        <f>AB20</f>
        <v>0</v>
      </c>
      <c r="X29" s="60">
        <f>AD20</f>
        <v>0</v>
      </c>
      <c r="Y29" s="60">
        <f>AF20</f>
        <v>0</v>
      </c>
      <c r="Z29" s="60">
        <f>AH20</f>
        <v>0</v>
      </c>
      <c r="AA29" s="60">
        <f>AJ20</f>
        <v>0</v>
      </c>
      <c r="AB29" s="60">
        <f>AL20</f>
        <v>0</v>
      </c>
      <c r="AC29" s="60">
        <f>AN20</f>
        <v>0</v>
      </c>
      <c r="AD29" s="60">
        <f>AP20</f>
        <v>0</v>
      </c>
      <c r="AE29" s="60">
        <f>AR20</f>
        <v>0</v>
      </c>
      <c r="AF29" s="60">
        <f>AT20</f>
        <v>0</v>
      </c>
      <c r="AG29" s="60">
        <f>AV20</f>
        <v>0</v>
      </c>
      <c r="AH29" s="60">
        <f>AX20</f>
        <v>0</v>
      </c>
      <c r="AI29" s="60">
        <f>AZ20</f>
        <v>0</v>
      </c>
      <c r="AJ29" s="60">
        <f>BB20</f>
        <v>0</v>
      </c>
      <c r="AK29" s="60">
        <f>BD20</f>
        <v>0</v>
      </c>
      <c r="AL29" s="60">
        <f>BF20</f>
        <v>0</v>
      </c>
      <c r="AM29" s="60">
        <f>BH20</f>
        <v>7</v>
      </c>
      <c r="AN29" s="60">
        <f>BJ20</f>
        <v>0</v>
      </c>
      <c r="AO29" s="60">
        <f>BL20</f>
        <v>6</v>
      </c>
      <c r="AP29" s="60">
        <f>BN20</f>
        <v>3</v>
      </c>
      <c r="AQ29" s="60">
        <f>BP20</f>
        <v>78</v>
      </c>
      <c r="AR29" s="60">
        <f>BR20</f>
        <v>3</v>
      </c>
      <c r="AS29" s="60">
        <f>BT20</f>
        <v>112</v>
      </c>
      <c r="AT29" s="60">
        <f>BV20</f>
        <v>4</v>
      </c>
      <c r="AU29" s="60">
        <f>BX20</f>
        <v>26</v>
      </c>
      <c r="AV29" s="60">
        <f>BZ20</f>
        <v>36</v>
      </c>
      <c r="AW29" s="60">
        <f>CB20</f>
        <v>209</v>
      </c>
      <c r="AX29" s="60">
        <f>CD20</f>
        <v>299</v>
      </c>
      <c r="AY29" s="60">
        <f>CF20</f>
        <v>583</v>
      </c>
      <c r="AZ29" s="60">
        <f>CH20</f>
        <v>48</v>
      </c>
      <c r="BA29" s="60">
        <f>CJ20</f>
        <v>25</v>
      </c>
      <c r="BB29" s="60">
        <f>CL20</f>
        <v>0</v>
      </c>
      <c r="BC29" s="60">
        <f>CN20</f>
        <v>74</v>
      </c>
      <c r="BD29" s="60">
        <f>CP20</f>
        <v>0</v>
      </c>
      <c r="BE29" s="60">
        <f>CR20</f>
        <v>176</v>
      </c>
      <c r="BF29" s="60">
        <f>CT20</f>
        <v>0</v>
      </c>
      <c r="BG29" s="60">
        <f>CV20</f>
        <v>110</v>
      </c>
      <c r="BH29" s="60">
        <f>CX20</f>
        <v>0</v>
      </c>
      <c r="BI29" s="60">
        <f>CZ20</f>
        <v>207</v>
      </c>
      <c r="BJ29" s="60">
        <f>DB20</f>
        <v>0</v>
      </c>
      <c r="BK29" s="60">
        <f>DD20</f>
        <v>140</v>
      </c>
      <c r="BL29" s="60">
        <f>DF20</f>
        <v>0</v>
      </c>
      <c r="BM29" s="60">
        <f>DH20</f>
        <v>0</v>
      </c>
    </row>
    <row r="30" spans="1:113" ht="15.75" customHeight="1">
      <c r="J30" s="280" t="s">
        <v>1110</v>
      </c>
      <c r="K30" s="280"/>
      <c r="L30" s="280"/>
      <c r="M30" s="280"/>
      <c r="N30" s="60">
        <f>J24</f>
        <v>0</v>
      </c>
      <c r="O30" s="60">
        <f>L24</f>
        <v>1</v>
      </c>
      <c r="P30" s="60">
        <f>N24</f>
        <v>0</v>
      </c>
      <c r="Q30" s="60">
        <f>P24</f>
        <v>1</v>
      </c>
      <c r="R30" s="60">
        <f>R24</f>
        <v>0</v>
      </c>
      <c r="S30" s="60">
        <f>T24</f>
        <v>1</v>
      </c>
      <c r="T30" s="60">
        <f>V24</f>
        <v>0</v>
      </c>
      <c r="U30" s="60">
        <f>X24</f>
        <v>1</v>
      </c>
      <c r="V30" s="60">
        <f>Z24</f>
        <v>0</v>
      </c>
      <c r="W30" s="60">
        <f>AB24</f>
        <v>1</v>
      </c>
      <c r="X30" s="60">
        <f>AD24</f>
        <v>0</v>
      </c>
      <c r="Y30" s="60">
        <f>AF24</f>
        <v>1</v>
      </c>
      <c r="Z30" s="60">
        <f>AH24</f>
        <v>0</v>
      </c>
      <c r="AA30" s="60">
        <f>AJ24</f>
        <v>1</v>
      </c>
      <c r="AB30" s="60">
        <f>AL24</f>
        <v>0</v>
      </c>
      <c r="AC30" s="60">
        <f>AN24</f>
        <v>1</v>
      </c>
      <c r="AD30" s="60">
        <f>AP24</f>
        <v>0</v>
      </c>
      <c r="AE30" s="60">
        <f>AR24</f>
        <v>1</v>
      </c>
      <c r="AF30" s="60">
        <f>AT24</f>
        <v>0</v>
      </c>
      <c r="AG30" s="60">
        <f>AV24</f>
        <v>1</v>
      </c>
      <c r="AH30" s="60">
        <f>AX24</f>
        <v>0</v>
      </c>
      <c r="AI30" s="60">
        <f>AZ24</f>
        <v>1</v>
      </c>
      <c r="AJ30" s="60">
        <f>BB24</f>
        <v>0</v>
      </c>
      <c r="AK30" s="60">
        <f>BD24</f>
        <v>7</v>
      </c>
      <c r="AL30" s="60">
        <f>BF24</f>
        <v>0</v>
      </c>
      <c r="AM30" s="60">
        <f>BH24</f>
        <v>6</v>
      </c>
      <c r="AN30" s="60">
        <f>BJ24</f>
        <v>0</v>
      </c>
      <c r="AO30" s="60">
        <f>BL24</f>
        <v>7</v>
      </c>
      <c r="AP30" s="60">
        <f>BN24</f>
        <v>1</v>
      </c>
      <c r="AQ30" s="60">
        <f>BP24</f>
        <v>7</v>
      </c>
      <c r="AR30" s="60">
        <f>BR24</f>
        <v>1</v>
      </c>
      <c r="AS30" s="60">
        <f>BT24</f>
        <v>7</v>
      </c>
      <c r="AT30" s="60">
        <f>BV24</f>
        <v>2</v>
      </c>
      <c r="AU30" s="60">
        <f>BX24</f>
        <v>6</v>
      </c>
      <c r="AV30" s="60">
        <f>BZ24</f>
        <v>2</v>
      </c>
      <c r="AW30" s="60">
        <f>CB24</f>
        <v>6</v>
      </c>
      <c r="AX30" s="60">
        <f>CD24</f>
        <v>3</v>
      </c>
      <c r="AY30" s="60">
        <f>CF24</f>
        <v>6</v>
      </c>
      <c r="AZ30" s="60">
        <f>CH24</f>
        <v>3</v>
      </c>
      <c r="BA30" s="60">
        <f>CJ24</f>
        <v>2</v>
      </c>
      <c r="BB30" s="60">
        <f>CL24</f>
        <v>0</v>
      </c>
      <c r="BC30" s="60">
        <f>CN24</f>
        <v>2</v>
      </c>
      <c r="BD30" s="60">
        <f>CP24</f>
        <v>0</v>
      </c>
      <c r="BE30" s="60">
        <f>CR24</f>
        <v>2</v>
      </c>
      <c r="BF30" s="60">
        <f>CT24</f>
        <v>0</v>
      </c>
      <c r="BG30" s="60">
        <f>CV24</f>
        <v>1</v>
      </c>
      <c r="BH30" s="60">
        <f>CX24</f>
        <v>0</v>
      </c>
      <c r="BI30" s="60">
        <f>CZ24</f>
        <v>2</v>
      </c>
      <c r="BJ30" s="60">
        <f>DB24</f>
        <v>0</v>
      </c>
      <c r="BK30" s="60">
        <f>DD24</f>
        <v>2</v>
      </c>
      <c r="BL30" s="60">
        <f>DF24</f>
        <v>0</v>
      </c>
      <c r="BM30" s="60">
        <f>DH24</f>
        <v>0</v>
      </c>
    </row>
  </sheetData>
  <mergeCells count="161">
    <mergeCell ref="CR20:CS20"/>
    <mergeCell ref="CT20:CU20"/>
    <mergeCell ref="CV20:CW20"/>
    <mergeCell ref="CX20:CY20"/>
    <mergeCell ref="CZ20:DA20"/>
    <mergeCell ref="DB20:DC20"/>
    <mergeCell ref="DD20:DE20"/>
    <mergeCell ref="DF20:DG20"/>
    <mergeCell ref="DH20:DI20"/>
    <mergeCell ref="BZ20:CA20"/>
    <mergeCell ref="CB20:CC20"/>
    <mergeCell ref="CD20:CE20"/>
    <mergeCell ref="CF20:CG20"/>
    <mergeCell ref="CH20:CI20"/>
    <mergeCell ref="CJ20:CK20"/>
    <mergeCell ref="CL20:CM20"/>
    <mergeCell ref="CN20:CO20"/>
    <mergeCell ref="CP20:CQ20"/>
    <mergeCell ref="BH20:BI20"/>
    <mergeCell ref="BJ20:BK20"/>
    <mergeCell ref="BL20:BM20"/>
    <mergeCell ref="BN20:BO20"/>
    <mergeCell ref="BP20:BQ20"/>
    <mergeCell ref="BR20:BS20"/>
    <mergeCell ref="BT20:BU20"/>
    <mergeCell ref="BV20:BW20"/>
    <mergeCell ref="BX20:BY20"/>
    <mergeCell ref="AP20:AQ20"/>
    <mergeCell ref="AR20:AS20"/>
    <mergeCell ref="AT20:AU20"/>
    <mergeCell ref="AV20:AW20"/>
    <mergeCell ref="AX20:AY20"/>
    <mergeCell ref="AZ20:BA20"/>
    <mergeCell ref="BB20:BC20"/>
    <mergeCell ref="BD20:BE20"/>
    <mergeCell ref="BF20:BG20"/>
    <mergeCell ref="J28:M28"/>
    <mergeCell ref="J29:M29"/>
    <mergeCell ref="J30:M30"/>
    <mergeCell ref="DH3:DI3"/>
    <mergeCell ref="CF3:CG3"/>
    <mergeCell ref="CH3:CI3"/>
    <mergeCell ref="CZ3:DA3"/>
    <mergeCell ref="CN3:CO3"/>
    <mergeCell ref="CJ3:CK3"/>
    <mergeCell ref="CL3:CM3"/>
    <mergeCell ref="CX3:CY3"/>
    <mergeCell ref="CP3:CQ3"/>
    <mergeCell ref="CR3:CS3"/>
    <mergeCell ref="CT3:CU3"/>
    <mergeCell ref="CV3:CW3"/>
    <mergeCell ref="BX3:BY3"/>
    <mergeCell ref="BR3:BS3"/>
    <mergeCell ref="BT3:BU3"/>
    <mergeCell ref="DB3:DC3"/>
    <mergeCell ref="CB3:CC3"/>
    <mergeCell ref="BZ3:CA3"/>
    <mergeCell ref="CD3:CE3"/>
    <mergeCell ref="DF3:DG3"/>
    <mergeCell ref="DD3:DE3"/>
    <mergeCell ref="X3:Y3"/>
    <mergeCell ref="AR3:AS3"/>
    <mergeCell ref="Z3:AA3"/>
    <mergeCell ref="AD3:AE3"/>
    <mergeCell ref="AB3:AC3"/>
    <mergeCell ref="AH3:AI3"/>
    <mergeCell ref="AP3:AQ3"/>
    <mergeCell ref="AF3:AG3"/>
    <mergeCell ref="BV3:BW3"/>
    <mergeCell ref="V3:W3"/>
    <mergeCell ref="AN3:AO3"/>
    <mergeCell ref="P3:Q3"/>
    <mergeCell ref="R3:S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T24:U24"/>
    <mergeCell ref="V24:W24"/>
    <mergeCell ref="X24:Y24"/>
    <mergeCell ref="Z24:AA24"/>
    <mergeCell ref="AB24:AC24"/>
    <mergeCell ref="J24:K24"/>
    <mergeCell ref="L24:M24"/>
    <mergeCell ref="N24:O24"/>
    <mergeCell ref="P24:Q24"/>
    <mergeCell ref="R24:S24"/>
    <mergeCell ref="AN24:AO24"/>
    <mergeCell ref="AP24:AQ24"/>
    <mergeCell ref="AR24:AS24"/>
    <mergeCell ref="AT24:AU24"/>
    <mergeCell ref="AV24:AW24"/>
    <mergeCell ref="AD24:AE24"/>
    <mergeCell ref="AF24:AG24"/>
    <mergeCell ref="AH24:AI24"/>
    <mergeCell ref="AJ24:AK24"/>
    <mergeCell ref="AL24:AM24"/>
    <mergeCell ref="BH24:BI24"/>
    <mergeCell ref="BJ24:BK24"/>
    <mergeCell ref="BL24:BM24"/>
    <mergeCell ref="BN24:BO24"/>
    <mergeCell ref="BP24:BQ24"/>
    <mergeCell ref="AX24:AY24"/>
    <mergeCell ref="AZ24:BA24"/>
    <mergeCell ref="BB24:BC24"/>
    <mergeCell ref="BD24:BE24"/>
    <mergeCell ref="BF24:BG24"/>
    <mergeCell ref="CB24:CC24"/>
    <mergeCell ref="CD24:CE24"/>
    <mergeCell ref="CF24:CG24"/>
    <mergeCell ref="CH24:CI24"/>
    <mergeCell ref="CJ24:CK24"/>
    <mergeCell ref="BR24:BS24"/>
    <mergeCell ref="BT24:BU24"/>
    <mergeCell ref="BV24:BW24"/>
    <mergeCell ref="BX24:BY24"/>
    <mergeCell ref="BZ24:CA24"/>
    <mergeCell ref="DF24:DG24"/>
    <mergeCell ref="DH24:DI24"/>
    <mergeCell ref="CV24:CW24"/>
    <mergeCell ref="CX24:CY24"/>
    <mergeCell ref="CZ24:DA24"/>
    <mergeCell ref="DB24:DC24"/>
    <mergeCell ref="DD24:DE24"/>
    <mergeCell ref="CL24:CM24"/>
    <mergeCell ref="CN24:CO24"/>
    <mergeCell ref="CP24:CQ24"/>
    <mergeCell ref="CR24:CS24"/>
    <mergeCell ref="CT24:CU24"/>
    <mergeCell ref="AB20:AC20"/>
    <mergeCell ref="AD20:AE20"/>
    <mergeCell ref="AF20:AG20"/>
    <mergeCell ref="AH20:AI20"/>
    <mergeCell ref="AJ20:AK20"/>
    <mergeCell ref="AL20:AM20"/>
    <mergeCell ref="AN20:AO20"/>
    <mergeCell ref="J20:K20"/>
    <mergeCell ref="L20:M20"/>
    <mergeCell ref="N20:O20"/>
    <mergeCell ref="P20:Q20"/>
    <mergeCell ref="R20:S20"/>
    <mergeCell ref="T20:U20"/>
    <mergeCell ref="V20:W20"/>
    <mergeCell ref="X20:Y20"/>
    <mergeCell ref="Z20:AA20"/>
  </mergeCells>
  <conditionalFormatting sqref="J31:BM97 J12:O17 BU16:DI17 J24:BM26 BN24:DI97 J18:DI23">
    <cfRule type="cellIs" dxfId="8" priority="30" operator="greaterThan">
      <formula>0</formula>
    </cfRule>
  </conditionalFormatting>
  <conditionalFormatting sqref="J22">
    <cfRule type="cellIs" dxfId="7" priority="29" operator="greaterThan">
      <formula>0</formula>
    </cfRule>
  </conditionalFormatting>
  <conditionalFormatting sqref="J22">
    <cfRule type="cellIs" dxfId="6" priority="28" operator="greaterThan">
      <formula>0</formula>
    </cfRule>
  </conditionalFormatting>
  <conditionalFormatting sqref="J5:O11">
    <cfRule type="cellIs" dxfId="5" priority="25" operator="greaterThan">
      <formula>0</formula>
    </cfRule>
  </conditionalFormatting>
  <conditionalFormatting sqref="P16:BT17">
    <cfRule type="cellIs" dxfId="4" priority="20" operator="greaterThan">
      <formula>0</formula>
    </cfRule>
  </conditionalFormatting>
  <conditionalFormatting sqref="P5:DI15">
    <cfRule type="cellIs" dxfId="3" priority="1" operator="greaterThan">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4"/>
  <sheetViews>
    <sheetView workbookViewId="0">
      <pane xSplit="9" ySplit="4" topLeftCell="X26" activePane="bottomRight" state="frozen"/>
      <selection pane="topRight" activeCell="J1" sqref="J1"/>
      <selection pane="bottomLeft" activeCell="A5" sqref="A5"/>
      <selection pane="bottomRight" activeCell="J54" sqref="J54:M54"/>
    </sheetView>
  </sheetViews>
  <sheetFormatPr baseColWidth="10" defaultRowHeight="12.75"/>
  <cols>
    <col min="4" max="4" width="15.140625" customWidth="1"/>
    <col min="7" max="7" width="13.28515625" customWidth="1"/>
    <col min="10" max="113" width="2.85546875" customWidth="1"/>
  </cols>
  <sheetData>
    <row r="1" spans="1:113" s="141" customFormat="1" ht="15.75" customHeight="1">
      <c r="A1" s="142" t="s">
        <v>0</v>
      </c>
      <c r="B1" s="142" t="s">
        <v>1</v>
      </c>
      <c r="C1" s="142" t="s">
        <v>2</v>
      </c>
      <c r="D1" s="142" t="s">
        <v>4</v>
      </c>
      <c r="E1" s="142"/>
      <c r="F1" s="142" t="s">
        <v>5</v>
      </c>
      <c r="G1" s="142" t="s">
        <v>6</v>
      </c>
      <c r="H1" s="142" t="s">
        <v>7</v>
      </c>
      <c r="I1" s="142"/>
      <c r="J1" s="300" t="s">
        <v>8</v>
      </c>
      <c r="K1" s="301"/>
      <c r="L1" s="301"/>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row>
    <row r="2" spans="1:113" s="141" customFormat="1" ht="15.75" customHeight="1">
      <c r="A2" s="142" t="s">
        <v>9</v>
      </c>
      <c r="B2" s="142" t="s">
        <v>10</v>
      </c>
      <c r="C2" s="142" t="s">
        <v>11</v>
      </c>
      <c r="D2" s="142" t="s">
        <v>13</v>
      </c>
      <c r="E2" s="142" t="s">
        <v>14</v>
      </c>
      <c r="F2" s="142" t="s">
        <v>15</v>
      </c>
      <c r="G2" s="142" t="s">
        <v>16</v>
      </c>
      <c r="H2" s="142" t="s">
        <v>17</v>
      </c>
      <c r="I2" s="142"/>
      <c r="J2" s="300" t="s">
        <v>18</v>
      </c>
      <c r="K2" s="301"/>
      <c r="L2" s="301"/>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row>
    <row r="3" spans="1:113" s="141" customFormat="1" ht="15.75" customHeight="1">
      <c r="A3" s="143"/>
      <c r="B3" s="143"/>
      <c r="C3" s="143"/>
      <c r="D3" s="143"/>
      <c r="E3" s="143"/>
      <c r="F3" s="143"/>
      <c r="G3" s="143"/>
      <c r="H3" s="143"/>
      <c r="I3" s="143"/>
      <c r="J3" s="299">
        <v>1</v>
      </c>
      <c r="K3" s="286"/>
      <c r="L3" s="299">
        <v>2</v>
      </c>
      <c r="M3" s="286"/>
      <c r="N3" s="299">
        <v>3</v>
      </c>
      <c r="O3" s="286"/>
      <c r="P3" s="299">
        <v>4</v>
      </c>
      <c r="Q3" s="286"/>
      <c r="R3" s="299">
        <v>5</v>
      </c>
      <c r="S3" s="286"/>
      <c r="T3" s="299">
        <v>6</v>
      </c>
      <c r="U3" s="286"/>
      <c r="V3" s="299">
        <v>7</v>
      </c>
      <c r="W3" s="286"/>
      <c r="X3" s="299">
        <v>8</v>
      </c>
      <c r="Y3" s="286"/>
      <c r="Z3" s="299">
        <v>9</v>
      </c>
      <c r="AA3" s="286"/>
      <c r="AB3" s="299">
        <v>10</v>
      </c>
      <c r="AC3" s="286"/>
      <c r="AD3" s="299">
        <v>11</v>
      </c>
      <c r="AE3" s="286"/>
      <c r="AF3" s="299">
        <v>12</v>
      </c>
      <c r="AG3" s="286"/>
      <c r="AH3" s="299">
        <v>13</v>
      </c>
      <c r="AI3" s="286"/>
      <c r="AJ3" s="299">
        <v>14</v>
      </c>
      <c r="AK3" s="286"/>
      <c r="AL3" s="299">
        <v>15</v>
      </c>
      <c r="AM3" s="286"/>
      <c r="AN3" s="299">
        <v>16</v>
      </c>
      <c r="AO3" s="286"/>
      <c r="AP3" s="299">
        <v>17</v>
      </c>
      <c r="AQ3" s="286"/>
      <c r="AR3" s="299">
        <v>18</v>
      </c>
      <c r="AS3" s="286"/>
      <c r="AT3" s="299">
        <v>19</v>
      </c>
      <c r="AU3" s="286"/>
      <c r="AV3" s="299">
        <v>20</v>
      </c>
      <c r="AW3" s="286"/>
      <c r="AX3" s="299">
        <v>21</v>
      </c>
      <c r="AY3" s="286"/>
      <c r="AZ3" s="299">
        <v>22</v>
      </c>
      <c r="BA3" s="286"/>
      <c r="BB3" s="299">
        <v>23</v>
      </c>
      <c r="BC3" s="286"/>
      <c r="BD3" s="299">
        <v>24</v>
      </c>
      <c r="BE3" s="286"/>
      <c r="BF3" s="299">
        <v>25</v>
      </c>
      <c r="BG3" s="286"/>
      <c r="BH3" s="299">
        <v>26</v>
      </c>
      <c r="BI3" s="286"/>
      <c r="BJ3" s="299">
        <v>27</v>
      </c>
      <c r="BK3" s="286"/>
      <c r="BL3" s="299">
        <v>28</v>
      </c>
      <c r="BM3" s="286"/>
      <c r="BN3" s="299">
        <v>29</v>
      </c>
      <c r="BO3" s="286"/>
      <c r="BP3" s="299">
        <v>30</v>
      </c>
      <c r="BQ3" s="286"/>
      <c r="BR3" s="299">
        <v>31</v>
      </c>
      <c r="BS3" s="286"/>
      <c r="BT3" s="299">
        <v>32</v>
      </c>
      <c r="BU3" s="286"/>
      <c r="BV3" s="299">
        <v>33</v>
      </c>
      <c r="BW3" s="286"/>
      <c r="BX3" s="299">
        <v>34</v>
      </c>
      <c r="BY3" s="286"/>
      <c r="BZ3" s="299">
        <v>35</v>
      </c>
      <c r="CA3" s="286"/>
      <c r="CB3" s="299">
        <v>36</v>
      </c>
      <c r="CC3" s="286"/>
      <c r="CD3" s="299">
        <v>37</v>
      </c>
      <c r="CE3" s="286"/>
      <c r="CF3" s="299">
        <v>38</v>
      </c>
      <c r="CG3" s="286"/>
      <c r="CH3" s="299">
        <v>39</v>
      </c>
      <c r="CI3" s="286"/>
      <c r="CJ3" s="299">
        <v>40</v>
      </c>
      <c r="CK3" s="286"/>
      <c r="CL3" s="299">
        <v>41</v>
      </c>
      <c r="CM3" s="286"/>
      <c r="CN3" s="299">
        <v>42</v>
      </c>
      <c r="CO3" s="286"/>
      <c r="CP3" s="299">
        <v>43</v>
      </c>
      <c r="CQ3" s="286"/>
      <c r="CR3" s="299">
        <v>44</v>
      </c>
      <c r="CS3" s="286"/>
      <c r="CT3" s="299">
        <v>45</v>
      </c>
      <c r="CU3" s="286"/>
      <c r="CV3" s="299">
        <v>46</v>
      </c>
      <c r="CW3" s="286"/>
      <c r="CX3" s="299">
        <v>47</v>
      </c>
      <c r="CY3" s="286"/>
      <c r="CZ3" s="299">
        <v>48</v>
      </c>
      <c r="DA3" s="286"/>
      <c r="DB3" s="299">
        <v>49</v>
      </c>
      <c r="DC3" s="286"/>
      <c r="DD3" s="299">
        <v>50</v>
      </c>
      <c r="DE3" s="286"/>
      <c r="DF3" s="299">
        <v>51</v>
      </c>
      <c r="DG3" s="286"/>
      <c r="DH3" s="299">
        <v>52</v>
      </c>
      <c r="DI3" s="286"/>
    </row>
    <row r="4" spans="1:113" s="141" customFormat="1" ht="15.75" customHeight="1">
      <c r="A4" s="144"/>
      <c r="B4" s="144"/>
      <c r="C4" s="144"/>
      <c r="D4" s="144"/>
      <c r="E4" s="144"/>
      <c r="F4" s="144"/>
      <c r="G4" s="144"/>
      <c r="H4" s="144"/>
      <c r="I4" s="144"/>
      <c r="J4" s="145" t="s">
        <v>19</v>
      </c>
      <c r="K4" s="145" t="s">
        <v>20</v>
      </c>
      <c r="L4" s="145" t="s">
        <v>19</v>
      </c>
      <c r="M4" s="145" t="s">
        <v>20</v>
      </c>
      <c r="N4" s="145" t="s">
        <v>19</v>
      </c>
      <c r="O4" s="145" t="s">
        <v>20</v>
      </c>
      <c r="P4" s="145" t="s">
        <v>19</v>
      </c>
      <c r="Q4" s="145" t="s">
        <v>20</v>
      </c>
      <c r="R4" s="145" t="s">
        <v>19</v>
      </c>
      <c r="S4" s="145" t="s">
        <v>20</v>
      </c>
      <c r="T4" s="145" t="s">
        <v>19</v>
      </c>
      <c r="U4" s="145" t="s">
        <v>20</v>
      </c>
      <c r="V4" s="145" t="s">
        <v>19</v>
      </c>
      <c r="W4" s="145" t="s">
        <v>20</v>
      </c>
      <c r="X4" s="145" t="s">
        <v>19</v>
      </c>
      <c r="Y4" s="145" t="s">
        <v>20</v>
      </c>
      <c r="Z4" s="145" t="s">
        <v>19</v>
      </c>
      <c r="AA4" s="145" t="s">
        <v>20</v>
      </c>
      <c r="AB4" s="145" t="s">
        <v>19</v>
      </c>
      <c r="AC4" s="145" t="s">
        <v>20</v>
      </c>
      <c r="AD4" s="145" t="s">
        <v>19</v>
      </c>
      <c r="AE4" s="145" t="s">
        <v>20</v>
      </c>
      <c r="AF4" s="145" t="s">
        <v>19</v>
      </c>
      <c r="AG4" s="145" t="s">
        <v>20</v>
      </c>
      <c r="AH4" s="145" t="s">
        <v>19</v>
      </c>
      <c r="AI4" s="145" t="s">
        <v>20</v>
      </c>
      <c r="AJ4" s="145" t="s">
        <v>19</v>
      </c>
      <c r="AK4" s="145" t="s">
        <v>20</v>
      </c>
      <c r="AL4" s="145" t="s">
        <v>19</v>
      </c>
      <c r="AM4" s="145" t="s">
        <v>20</v>
      </c>
      <c r="AN4" s="145" t="s">
        <v>19</v>
      </c>
      <c r="AO4" s="145" t="s">
        <v>20</v>
      </c>
      <c r="AP4" s="145" t="s">
        <v>19</v>
      </c>
      <c r="AQ4" s="145" t="s">
        <v>20</v>
      </c>
      <c r="AR4" s="145" t="s">
        <v>19</v>
      </c>
      <c r="AS4" s="145" t="s">
        <v>20</v>
      </c>
      <c r="AT4" s="145" t="s">
        <v>19</v>
      </c>
      <c r="AU4" s="145" t="s">
        <v>20</v>
      </c>
      <c r="AV4" s="145" t="s">
        <v>19</v>
      </c>
      <c r="AW4" s="145" t="s">
        <v>20</v>
      </c>
      <c r="AX4" s="145" t="s">
        <v>19</v>
      </c>
      <c r="AY4" s="145" t="s">
        <v>20</v>
      </c>
      <c r="AZ4" s="145" t="s">
        <v>19</v>
      </c>
      <c r="BA4" s="145" t="s">
        <v>20</v>
      </c>
      <c r="BB4" s="145" t="s">
        <v>19</v>
      </c>
      <c r="BC4" s="145" t="s">
        <v>20</v>
      </c>
      <c r="BD4" s="145" t="s">
        <v>19</v>
      </c>
      <c r="BE4" s="145" t="s">
        <v>20</v>
      </c>
      <c r="BF4" s="145" t="s">
        <v>19</v>
      </c>
      <c r="BG4" s="145" t="s">
        <v>20</v>
      </c>
      <c r="BH4" s="145" t="s">
        <v>19</v>
      </c>
      <c r="BI4" s="145" t="s">
        <v>20</v>
      </c>
      <c r="BJ4" s="145" t="s">
        <v>19</v>
      </c>
      <c r="BK4" s="145" t="s">
        <v>20</v>
      </c>
      <c r="BL4" s="145" t="s">
        <v>19</v>
      </c>
      <c r="BM4" s="145" t="s">
        <v>20</v>
      </c>
      <c r="BN4" s="145" t="s">
        <v>19</v>
      </c>
      <c r="BO4" s="145" t="s">
        <v>20</v>
      </c>
      <c r="BP4" s="145" t="s">
        <v>19</v>
      </c>
      <c r="BQ4" s="145" t="s">
        <v>20</v>
      </c>
      <c r="BR4" s="145" t="s">
        <v>19</v>
      </c>
      <c r="BS4" s="145" t="s">
        <v>20</v>
      </c>
      <c r="BT4" s="145" t="s">
        <v>19</v>
      </c>
      <c r="BU4" s="145" t="s">
        <v>20</v>
      </c>
      <c r="BV4" s="145" t="s">
        <v>19</v>
      </c>
      <c r="BW4" s="145" t="s">
        <v>20</v>
      </c>
      <c r="BX4" s="145" t="s">
        <v>19</v>
      </c>
      <c r="BY4" s="145" t="s">
        <v>20</v>
      </c>
      <c r="BZ4" s="145" t="s">
        <v>19</v>
      </c>
      <c r="CA4" s="145" t="s">
        <v>20</v>
      </c>
      <c r="CB4" s="145" t="s">
        <v>19</v>
      </c>
      <c r="CC4" s="145" t="s">
        <v>20</v>
      </c>
      <c r="CD4" s="145" t="s">
        <v>19</v>
      </c>
      <c r="CE4" s="145" t="s">
        <v>20</v>
      </c>
      <c r="CF4" s="145" t="s">
        <v>19</v>
      </c>
      <c r="CG4" s="145" t="s">
        <v>20</v>
      </c>
      <c r="CH4" s="145" t="s">
        <v>19</v>
      </c>
      <c r="CI4" s="145" t="s">
        <v>20</v>
      </c>
      <c r="CJ4" s="145" t="s">
        <v>19</v>
      </c>
      <c r="CK4" s="145" t="s">
        <v>20</v>
      </c>
      <c r="CL4" s="145" t="s">
        <v>19</v>
      </c>
      <c r="CM4" s="145" t="s">
        <v>20</v>
      </c>
      <c r="CN4" s="145" t="s">
        <v>19</v>
      </c>
      <c r="CO4" s="145" t="s">
        <v>20</v>
      </c>
      <c r="CP4" s="145" t="s">
        <v>19</v>
      </c>
      <c r="CQ4" s="145" t="s">
        <v>20</v>
      </c>
      <c r="CR4" s="145" t="s">
        <v>19</v>
      </c>
      <c r="CS4" s="145" t="s">
        <v>20</v>
      </c>
      <c r="CT4" s="145" t="s">
        <v>19</v>
      </c>
      <c r="CU4" s="145" t="s">
        <v>20</v>
      </c>
      <c r="CV4" s="145" t="s">
        <v>19</v>
      </c>
      <c r="CW4" s="145" t="s">
        <v>20</v>
      </c>
      <c r="CX4" s="145" t="s">
        <v>19</v>
      </c>
      <c r="CY4" s="145" t="s">
        <v>20</v>
      </c>
      <c r="CZ4" s="145" t="s">
        <v>19</v>
      </c>
      <c r="DA4" s="145" t="s">
        <v>20</v>
      </c>
      <c r="DB4" s="145" t="s">
        <v>19</v>
      </c>
      <c r="DC4" s="145" t="s">
        <v>20</v>
      </c>
      <c r="DD4" s="145" t="s">
        <v>19</v>
      </c>
      <c r="DE4" s="145" t="s">
        <v>20</v>
      </c>
      <c r="DF4" s="145" t="s">
        <v>19</v>
      </c>
      <c r="DG4" s="145" t="s">
        <v>20</v>
      </c>
      <c r="DH4" s="145" t="s">
        <v>19</v>
      </c>
      <c r="DI4" s="145" t="s">
        <v>20</v>
      </c>
    </row>
    <row r="5" spans="1:113">
      <c r="A5" t="s">
        <v>853</v>
      </c>
      <c r="B5" t="s">
        <v>848</v>
      </c>
      <c r="D5" s="141" t="s">
        <v>850</v>
      </c>
      <c r="E5" t="s">
        <v>849</v>
      </c>
      <c r="F5" t="s">
        <v>864</v>
      </c>
      <c r="G5" t="s">
        <v>851</v>
      </c>
      <c r="H5" t="s">
        <v>852</v>
      </c>
      <c r="J5">
        <v>3</v>
      </c>
      <c r="K5">
        <v>0.3</v>
      </c>
      <c r="L5" s="146">
        <v>3</v>
      </c>
      <c r="M5" s="146">
        <v>0.3</v>
      </c>
      <c r="N5" s="146">
        <v>21</v>
      </c>
      <c r="O5" s="146">
        <v>12.5</v>
      </c>
      <c r="P5" s="146">
        <v>21</v>
      </c>
      <c r="Q5" s="146">
        <v>12.5</v>
      </c>
      <c r="R5" s="146">
        <v>0</v>
      </c>
      <c r="S5" s="146">
        <v>0</v>
      </c>
      <c r="T5" s="146">
        <v>0</v>
      </c>
      <c r="U5" s="146">
        <v>0</v>
      </c>
      <c r="V5" s="146">
        <v>0</v>
      </c>
      <c r="W5" s="146">
        <v>0</v>
      </c>
      <c r="X5" s="146">
        <v>0</v>
      </c>
      <c r="Y5" s="146">
        <v>0</v>
      </c>
      <c r="Z5" s="146">
        <v>0</v>
      </c>
      <c r="AA5" s="146">
        <v>0</v>
      </c>
      <c r="AB5" s="146">
        <v>0</v>
      </c>
      <c r="AC5" s="146">
        <v>0</v>
      </c>
      <c r="AD5" s="146">
        <v>3</v>
      </c>
      <c r="AE5" s="146">
        <v>3</v>
      </c>
      <c r="AF5" s="146">
        <v>3</v>
      </c>
      <c r="AG5" s="146">
        <v>3</v>
      </c>
      <c r="AH5" s="146">
        <v>0</v>
      </c>
      <c r="AI5" s="146">
        <v>0</v>
      </c>
      <c r="AJ5" s="146">
        <v>0</v>
      </c>
      <c r="AK5" s="146">
        <v>0</v>
      </c>
      <c r="AL5" s="146">
        <v>0.5</v>
      </c>
      <c r="AM5" s="146">
        <v>0</v>
      </c>
      <c r="AN5" s="146">
        <v>0.5</v>
      </c>
      <c r="AO5" s="146">
        <v>0</v>
      </c>
      <c r="AP5" s="146">
        <v>1</v>
      </c>
      <c r="AQ5" s="146">
        <v>1</v>
      </c>
      <c r="AR5" s="146">
        <v>1</v>
      </c>
      <c r="AS5" s="146">
        <v>1</v>
      </c>
      <c r="AT5" s="146">
        <v>0</v>
      </c>
      <c r="AU5" s="146">
        <v>0</v>
      </c>
      <c r="AV5" s="146">
        <v>0</v>
      </c>
      <c r="AW5" s="146">
        <v>0</v>
      </c>
      <c r="AX5" s="146">
        <v>0</v>
      </c>
      <c r="AY5" s="146">
        <v>0</v>
      </c>
      <c r="AZ5" s="146">
        <v>0</v>
      </c>
      <c r="BA5" s="146">
        <v>0</v>
      </c>
      <c r="BB5" s="146">
        <v>0</v>
      </c>
      <c r="BC5" s="146">
        <v>0</v>
      </c>
      <c r="BD5" s="146">
        <v>0</v>
      </c>
      <c r="BE5" s="146">
        <v>0</v>
      </c>
      <c r="BF5" s="146">
        <v>0</v>
      </c>
      <c r="BG5" s="146">
        <v>0</v>
      </c>
      <c r="BH5" s="146">
        <v>2</v>
      </c>
      <c r="BI5" s="146">
        <v>0</v>
      </c>
      <c r="BJ5" s="146">
        <v>4</v>
      </c>
      <c r="BK5" s="146">
        <v>2</v>
      </c>
      <c r="BL5" s="146">
        <v>1</v>
      </c>
      <c r="BM5" s="146">
        <v>1</v>
      </c>
      <c r="BN5" s="150">
        <v>27</v>
      </c>
      <c r="BO5" s="150">
        <v>24</v>
      </c>
      <c r="BP5" s="150">
        <v>9</v>
      </c>
      <c r="BQ5" s="150">
        <v>6</v>
      </c>
      <c r="BR5" s="150">
        <v>14</v>
      </c>
      <c r="BS5" s="150">
        <v>9</v>
      </c>
      <c r="BT5" s="240">
        <v>4</v>
      </c>
      <c r="BU5" s="240">
        <v>2</v>
      </c>
      <c r="BV5" s="240">
        <v>3</v>
      </c>
      <c r="BW5" s="240">
        <v>5</v>
      </c>
      <c r="BX5" s="240">
        <v>0</v>
      </c>
      <c r="BY5" s="240">
        <v>2</v>
      </c>
      <c r="BZ5" s="240">
        <v>0</v>
      </c>
      <c r="CA5" s="240">
        <v>1</v>
      </c>
      <c r="CB5" s="240">
        <v>3</v>
      </c>
      <c r="CC5" s="240">
        <v>2</v>
      </c>
      <c r="CD5" s="240">
        <v>3</v>
      </c>
      <c r="CE5" s="240">
        <v>2</v>
      </c>
      <c r="CF5" s="240">
        <v>4</v>
      </c>
      <c r="CG5" s="240">
        <v>3</v>
      </c>
      <c r="CH5" s="240">
        <v>27</v>
      </c>
      <c r="CI5" s="240">
        <v>10</v>
      </c>
      <c r="CJ5" s="240">
        <v>13</v>
      </c>
      <c r="CK5" s="240">
        <v>16</v>
      </c>
      <c r="CL5" s="240">
        <v>32</v>
      </c>
      <c r="CM5" s="240">
        <v>17</v>
      </c>
      <c r="CN5" s="240">
        <v>1</v>
      </c>
      <c r="CO5" s="240">
        <v>4</v>
      </c>
      <c r="CP5" s="240">
        <v>6</v>
      </c>
      <c r="CQ5" s="240">
        <v>4</v>
      </c>
    </row>
    <row r="6" spans="1:113">
      <c r="A6" s="141" t="s">
        <v>853</v>
      </c>
      <c r="B6" s="146" t="s">
        <v>855</v>
      </c>
      <c r="D6" s="146" t="s">
        <v>850</v>
      </c>
      <c r="E6" s="146" t="s">
        <v>849</v>
      </c>
      <c r="F6" s="146" t="s">
        <v>864</v>
      </c>
      <c r="G6" s="146" t="s">
        <v>851</v>
      </c>
      <c r="H6" s="146" t="s">
        <v>852</v>
      </c>
      <c r="J6">
        <v>12</v>
      </c>
      <c r="K6">
        <v>11.7</v>
      </c>
      <c r="L6" s="146">
        <v>12</v>
      </c>
      <c r="M6" s="146">
        <v>11.7</v>
      </c>
      <c r="N6" s="146">
        <v>10</v>
      </c>
      <c r="O6" s="146">
        <v>16.5</v>
      </c>
      <c r="P6" s="146">
        <v>10</v>
      </c>
      <c r="Q6" s="146">
        <v>16.5</v>
      </c>
      <c r="R6" s="146">
        <v>0</v>
      </c>
      <c r="S6" s="146">
        <v>0.5</v>
      </c>
      <c r="T6" s="146">
        <v>0</v>
      </c>
      <c r="U6" s="146">
        <v>0.5</v>
      </c>
      <c r="V6" s="146">
        <v>0</v>
      </c>
      <c r="W6" s="146">
        <v>0.5</v>
      </c>
      <c r="X6" s="146">
        <v>0</v>
      </c>
      <c r="Y6" s="146">
        <v>0.5</v>
      </c>
      <c r="Z6" s="146">
        <v>0</v>
      </c>
      <c r="AA6" s="146">
        <v>0</v>
      </c>
      <c r="AB6" s="146">
        <v>0</v>
      </c>
      <c r="AC6" s="146">
        <v>0</v>
      </c>
      <c r="AD6" s="146">
        <v>1</v>
      </c>
      <c r="AE6" s="146">
        <v>1</v>
      </c>
      <c r="AF6" s="146">
        <v>1</v>
      </c>
      <c r="AG6" s="146">
        <v>1</v>
      </c>
      <c r="AH6" s="146">
        <v>3</v>
      </c>
      <c r="AI6" s="146">
        <v>2.5</v>
      </c>
      <c r="AJ6" s="146">
        <v>3</v>
      </c>
      <c r="AK6" s="146">
        <v>2.5</v>
      </c>
      <c r="AL6" s="146">
        <v>1</v>
      </c>
      <c r="AM6" s="146">
        <v>0</v>
      </c>
      <c r="AN6" s="146">
        <v>1</v>
      </c>
      <c r="AO6" s="146">
        <v>0</v>
      </c>
      <c r="AP6" s="146">
        <v>0</v>
      </c>
      <c r="AQ6" s="146">
        <v>0</v>
      </c>
      <c r="AR6" s="146">
        <v>0</v>
      </c>
      <c r="AS6" s="146">
        <v>0</v>
      </c>
      <c r="AT6" s="146">
        <v>0.5</v>
      </c>
      <c r="AU6" s="146">
        <v>0.5</v>
      </c>
      <c r="AV6" s="146">
        <v>0.5</v>
      </c>
      <c r="AW6" s="146">
        <v>0.5</v>
      </c>
      <c r="AX6" s="146">
        <v>0</v>
      </c>
      <c r="AY6" s="146">
        <v>0</v>
      </c>
      <c r="AZ6" s="146">
        <v>0</v>
      </c>
      <c r="BA6" s="146">
        <v>0</v>
      </c>
      <c r="BB6" s="146">
        <v>0</v>
      </c>
      <c r="BC6" s="146">
        <v>0</v>
      </c>
      <c r="BD6" s="146">
        <v>0</v>
      </c>
      <c r="BE6" s="146">
        <v>0</v>
      </c>
      <c r="BF6" s="146">
        <v>0</v>
      </c>
      <c r="BG6" s="146">
        <v>0</v>
      </c>
      <c r="BH6" s="146">
        <v>0</v>
      </c>
      <c r="BI6" s="146">
        <v>7</v>
      </c>
      <c r="BJ6" s="146">
        <v>4</v>
      </c>
      <c r="BK6" s="146">
        <v>5</v>
      </c>
      <c r="BL6" s="146">
        <v>2</v>
      </c>
      <c r="BM6" s="146">
        <v>0</v>
      </c>
      <c r="BN6" s="150">
        <v>1</v>
      </c>
      <c r="BO6" s="150">
        <v>1</v>
      </c>
      <c r="BP6" s="150">
        <v>0</v>
      </c>
      <c r="BQ6" s="150">
        <v>1</v>
      </c>
      <c r="BR6" s="150">
        <v>1</v>
      </c>
      <c r="BS6" s="150">
        <v>3</v>
      </c>
      <c r="BT6" s="240">
        <v>2</v>
      </c>
      <c r="BU6">
        <v>0</v>
      </c>
      <c r="BV6">
        <v>2</v>
      </c>
      <c r="BW6">
        <v>1</v>
      </c>
      <c r="BX6">
        <v>0</v>
      </c>
      <c r="BY6">
        <v>1</v>
      </c>
      <c r="BZ6">
        <v>0</v>
      </c>
      <c r="CA6">
        <v>1</v>
      </c>
      <c r="CB6">
        <v>0</v>
      </c>
      <c r="CC6">
        <v>0.5</v>
      </c>
      <c r="CD6">
        <v>0</v>
      </c>
      <c r="CE6">
        <v>0.5</v>
      </c>
      <c r="CF6">
        <v>2</v>
      </c>
      <c r="CG6">
        <v>1</v>
      </c>
      <c r="CH6">
        <v>9</v>
      </c>
      <c r="CI6">
        <v>8</v>
      </c>
      <c r="CJ6">
        <v>6</v>
      </c>
      <c r="CK6">
        <v>12</v>
      </c>
      <c r="CL6">
        <v>11</v>
      </c>
      <c r="CM6">
        <v>5</v>
      </c>
      <c r="CN6">
        <v>6</v>
      </c>
      <c r="CO6">
        <v>8</v>
      </c>
      <c r="CP6">
        <v>16</v>
      </c>
      <c r="CQ6">
        <v>14</v>
      </c>
    </row>
    <row r="7" spans="1:113">
      <c r="A7" s="141" t="s">
        <v>853</v>
      </c>
      <c r="B7" s="146" t="s">
        <v>856</v>
      </c>
      <c r="D7" s="146" t="s">
        <v>850</v>
      </c>
      <c r="E7" s="146" t="s">
        <v>849</v>
      </c>
      <c r="F7" s="146" t="s">
        <v>864</v>
      </c>
      <c r="G7" s="146" t="s">
        <v>851</v>
      </c>
      <c r="H7" s="146" t="s">
        <v>858</v>
      </c>
      <c r="J7">
        <v>0</v>
      </c>
      <c r="K7">
        <v>0</v>
      </c>
      <c r="L7">
        <v>0</v>
      </c>
      <c r="M7">
        <v>0</v>
      </c>
      <c r="N7">
        <v>0.5</v>
      </c>
      <c r="O7">
        <v>1</v>
      </c>
      <c r="P7">
        <v>0.5</v>
      </c>
      <c r="Q7">
        <v>1</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1</v>
      </c>
      <c r="BQ7">
        <v>3</v>
      </c>
      <c r="BR7">
        <v>45</v>
      </c>
      <c r="BS7">
        <v>43</v>
      </c>
      <c r="BT7">
        <v>0</v>
      </c>
      <c r="BU7">
        <v>1</v>
      </c>
      <c r="BV7">
        <v>0</v>
      </c>
      <c r="BW7">
        <v>0</v>
      </c>
      <c r="BX7">
        <v>0</v>
      </c>
      <c r="BY7">
        <v>1</v>
      </c>
      <c r="BZ7">
        <v>5</v>
      </c>
      <c r="CA7">
        <v>4</v>
      </c>
      <c r="CB7">
        <v>1.5</v>
      </c>
      <c r="CC7">
        <v>3</v>
      </c>
      <c r="CD7">
        <v>1.5</v>
      </c>
      <c r="CE7">
        <v>3</v>
      </c>
      <c r="CF7">
        <v>0</v>
      </c>
      <c r="CG7">
        <v>0</v>
      </c>
      <c r="CH7">
        <v>0</v>
      </c>
      <c r="CI7">
        <v>0</v>
      </c>
      <c r="CJ7">
        <v>0</v>
      </c>
      <c r="CK7">
        <v>0</v>
      </c>
      <c r="CL7">
        <v>0</v>
      </c>
      <c r="CM7">
        <v>0</v>
      </c>
      <c r="CN7">
        <v>0</v>
      </c>
      <c r="CO7">
        <v>0</v>
      </c>
      <c r="CP7">
        <v>0</v>
      </c>
      <c r="CQ7">
        <v>1</v>
      </c>
    </row>
    <row r="8" spans="1:113">
      <c r="A8" s="141" t="s">
        <v>853</v>
      </c>
      <c r="B8" s="146" t="s">
        <v>857</v>
      </c>
      <c r="D8" s="146" t="s">
        <v>850</v>
      </c>
      <c r="E8" s="146" t="s">
        <v>849</v>
      </c>
      <c r="F8" s="146" t="s">
        <v>864</v>
      </c>
      <c r="G8" s="146" t="s">
        <v>851</v>
      </c>
      <c r="H8" s="146"/>
      <c r="J8">
        <v>0</v>
      </c>
      <c r="K8">
        <v>0.7</v>
      </c>
      <c r="L8">
        <v>0</v>
      </c>
      <c r="M8">
        <v>0.7</v>
      </c>
      <c r="N8">
        <v>0.5</v>
      </c>
      <c r="O8">
        <v>1</v>
      </c>
      <c r="P8">
        <v>0.5</v>
      </c>
      <c r="Q8">
        <v>1</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2</v>
      </c>
      <c r="BN8">
        <v>0</v>
      </c>
      <c r="BO8">
        <v>1</v>
      </c>
      <c r="BP8">
        <v>4</v>
      </c>
      <c r="BQ8">
        <v>0</v>
      </c>
      <c r="BR8">
        <v>0</v>
      </c>
      <c r="BS8">
        <v>0</v>
      </c>
      <c r="BT8">
        <v>0</v>
      </c>
      <c r="BU8">
        <v>0</v>
      </c>
      <c r="BV8">
        <v>0</v>
      </c>
      <c r="BW8">
        <v>0</v>
      </c>
      <c r="BX8">
        <v>0</v>
      </c>
      <c r="BY8">
        <v>0</v>
      </c>
      <c r="BZ8">
        <v>0</v>
      </c>
      <c r="CA8">
        <v>0</v>
      </c>
      <c r="CB8">
        <v>0.5</v>
      </c>
      <c r="CC8">
        <v>5.5</v>
      </c>
      <c r="CD8">
        <v>0.5</v>
      </c>
      <c r="CE8">
        <v>5.5</v>
      </c>
      <c r="CF8">
        <v>6</v>
      </c>
      <c r="CG8">
        <v>10</v>
      </c>
      <c r="CH8">
        <v>2</v>
      </c>
      <c r="CI8">
        <v>3</v>
      </c>
      <c r="CJ8">
        <v>6</v>
      </c>
      <c r="CK8">
        <v>5</v>
      </c>
      <c r="CL8">
        <v>5</v>
      </c>
      <c r="CM8">
        <v>3</v>
      </c>
      <c r="CN8">
        <v>0</v>
      </c>
      <c r="CO8">
        <v>0</v>
      </c>
      <c r="CP8">
        <v>1</v>
      </c>
      <c r="CQ8">
        <v>1</v>
      </c>
    </row>
    <row r="9" spans="1:113" s="240" customFormat="1">
      <c r="A9" s="240" t="s">
        <v>853</v>
      </c>
      <c r="D9" s="240" t="s">
        <v>866</v>
      </c>
      <c r="E9" s="240" t="s">
        <v>867</v>
      </c>
      <c r="F9" s="240" t="s">
        <v>864</v>
      </c>
      <c r="G9" s="240" t="s">
        <v>851</v>
      </c>
      <c r="BT9" s="240">
        <v>4</v>
      </c>
      <c r="BU9" s="240">
        <v>5</v>
      </c>
      <c r="BV9" s="240">
        <v>0</v>
      </c>
      <c r="BW9" s="240">
        <v>1</v>
      </c>
      <c r="BX9" s="240">
        <v>5</v>
      </c>
      <c r="BY9" s="240">
        <v>3</v>
      </c>
      <c r="BZ9" s="240">
        <v>17</v>
      </c>
      <c r="CA9" s="240">
        <v>8</v>
      </c>
      <c r="CB9" s="240">
        <v>4</v>
      </c>
      <c r="CC9" s="240">
        <v>2.5</v>
      </c>
      <c r="CD9" s="240">
        <v>4</v>
      </c>
      <c r="CE9" s="240">
        <v>2.5</v>
      </c>
      <c r="CF9" s="240">
        <v>4</v>
      </c>
      <c r="CG9" s="240">
        <v>2.5</v>
      </c>
      <c r="CH9" s="240">
        <v>4</v>
      </c>
      <c r="CI9" s="240">
        <v>2.5</v>
      </c>
    </row>
    <row r="10" spans="1:113" s="240" customFormat="1">
      <c r="A10" s="240" t="s">
        <v>853</v>
      </c>
      <c r="D10" s="240" t="s">
        <v>1099</v>
      </c>
      <c r="E10" s="240" t="s">
        <v>1100</v>
      </c>
      <c r="F10" s="240" t="s">
        <v>864</v>
      </c>
      <c r="G10" s="240" t="s">
        <v>851</v>
      </c>
      <c r="BV10" s="240">
        <v>7</v>
      </c>
      <c r="BW10" s="240">
        <v>4</v>
      </c>
      <c r="BX10" s="240">
        <v>14</v>
      </c>
      <c r="BY10" s="240">
        <v>5</v>
      </c>
      <c r="BZ10" s="240">
        <v>8</v>
      </c>
      <c r="CA10" s="240">
        <v>4</v>
      </c>
      <c r="CB10" s="240">
        <v>5</v>
      </c>
      <c r="CC10" s="240">
        <v>2.5</v>
      </c>
      <c r="CD10" s="240">
        <v>5</v>
      </c>
      <c r="CE10" s="240">
        <v>2.5</v>
      </c>
      <c r="CF10" s="240">
        <v>5</v>
      </c>
      <c r="CG10" s="240">
        <v>5</v>
      </c>
      <c r="CH10" s="240">
        <v>3</v>
      </c>
      <c r="CI10" s="240">
        <v>2</v>
      </c>
      <c r="CJ10" s="240">
        <v>2</v>
      </c>
      <c r="CK10" s="240">
        <v>0</v>
      </c>
      <c r="CL10" s="240">
        <v>2</v>
      </c>
      <c r="CM10" s="240">
        <v>8</v>
      </c>
      <c r="CN10" s="240">
        <v>3</v>
      </c>
      <c r="CO10" s="240">
        <v>1</v>
      </c>
      <c r="CP10" s="240">
        <v>1</v>
      </c>
      <c r="CQ10" s="240">
        <v>0</v>
      </c>
    </row>
    <row r="11" spans="1:113">
      <c r="A11" s="141" t="s">
        <v>853</v>
      </c>
      <c r="B11" s="146"/>
      <c r="D11" s="146" t="s">
        <v>859</v>
      </c>
      <c r="E11" s="146" t="s">
        <v>860</v>
      </c>
      <c r="F11" s="146" t="s">
        <v>865</v>
      </c>
      <c r="G11" s="146" t="s">
        <v>861</v>
      </c>
      <c r="J11">
        <v>1</v>
      </c>
      <c r="K11">
        <v>0.3</v>
      </c>
      <c r="L11">
        <v>1</v>
      </c>
      <c r="M11">
        <v>0.3</v>
      </c>
      <c r="N11">
        <v>2.5</v>
      </c>
      <c r="O11">
        <v>2.5</v>
      </c>
      <c r="P11">
        <v>2.5</v>
      </c>
      <c r="Q11">
        <v>2.5</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2</v>
      </c>
      <c r="BL11">
        <v>0</v>
      </c>
      <c r="BM11">
        <v>0</v>
      </c>
      <c r="BN11">
        <v>1</v>
      </c>
      <c r="BO11">
        <v>1</v>
      </c>
      <c r="BP11">
        <v>0</v>
      </c>
      <c r="BQ11">
        <v>1</v>
      </c>
      <c r="BR11">
        <v>1</v>
      </c>
      <c r="BS11">
        <v>2</v>
      </c>
      <c r="BT11" s="240">
        <v>3</v>
      </c>
      <c r="BU11" s="240">
        <v>4</v>
      </c>
      <c r="BV11" s="240">
        <v>28</v>
      </c>
      <c r="BW11" s="240">
        <v>25</v>
      </c>
      <c r="BX11" s="240">
        <v>5</v>
      </c>
      <c r="BY11" s="240">
        <v>7</v>
      </c>
      <c r="BZ11" s="240">
        <v>3</v>
      </c>
      <c r="CA11" s="240">
        <v>2</v>
      </c>
      <c r="CB11" s="240">
        <v>1</v>
      </c>
      <c r="CC11" s="240">
        <v>0.5</v>
      </c>
      <c r="CD11" s="240">
        <v>1</v>
      </c>
      <c r="CE11" s="240">
        <v>0.5</v>
      </c>
      <c r="CF11" s="240">
        <v>1</v>
      </c>
      <c r="CG11" s="240">
        <v>2</v>
      </c>
      <c r="CH11" s="240">
        <v>4</v>
      </c>
      <c r="CI11" s="240">
        <v>1</v>
      </c>
      <c r="CJ11" s="240">
        <v>6</v>
      </c>
      <c r="CK11" s="240">
        <v>1</v>
      </c>
      <c r="CL11" s="240">
        <v>11</v>
      </c>
      <c r="CM11" s="240">
        <v>1</v>
      </c>
      <c r="CN11" s="240">
        <v>5</v>
      </c>
      <c r="CO11" s="240">
        <v>0</v>
      </c>
      <c r="CP11" s="240">
        <v>1</v>
      </c>
      <c r="CQ11" s="240">
        <v>1</v>
      </c>
    </row>
    <row r="12" spans="1:113">
      <c r="A12" s="141" t="s">
        <v>853</v>
      </c>
      <c r="B12" s="146"/>
      <c r="D12" s="146" t="s">
        <v>859</v>
      </c>
      <c r="E12" s="146" t="s">
        <v>860</v>
      </c>
      <c r="F12" s="146" t="s">
        <v>865</v>
      </c>
      <c r="G12" s="146" t="s">
        <v>862</v>
      </c>
      <c r="H12" s="146" t="s">
        <v>869</v>
      </c>
      <c r="J12">
        <v>11</v>
      </c>
      <c r="K12">
        <v>6</v>
      </c>
      <c r="L12">
        <v>11</v>
      </c>
      <c r="M12">
        <v>6</v>
      </c>
      <c r="N12">
        <v>2</v>
      </c>
      <c r="O12">
        <v>0.5</v>
      </c>
      <c r="P12">
        <v>2</v>
      </c>
      <c r="Q12">
        <v>0.5</v>
      </c>
      <c r="R12">
        <v>0</v>
      </c>
      <c r="S12">
        <v>0</v>
      </c>
      <c r="T12">
        <v>0</v>
      </c>
      <c r="U12">
        <v>0</v>
      </c>
      <c r="V12">
        <v>0</v>
      </c>
      <c r="W12">
        <v>0</v>
      </c>
      <c r="X12">
        <v>0</v>
      </c>
      <c r="Y12">
        <v>0</v>
      </c>
      <c r="Z12">
        <v>0</v>
      </c>
      <c r="AA12">
        <v>0</v>
      </c>
      <c r="AB12">
        <v>0</v>
      </c>
      <c r="AC12">
        <v>0</v>
      </c>
      <c r="AD12">
        <v>0.5</v>
      </c>
      <c r="AE12">
        <v>0</v>
      </c>
      <c r="AF12">
        <v>0.5</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1</v>
      </c>
      <c r="BK12">
        <v>6</v>
      </c>
      <c r="BL12">
        <v>4</v>
      </c>
      <c r="BM12">
        <v>4</v>
      </c>
      <c r="BN12">
        <v>16</v>
      </c>
      <c r="BO12">
        <v>20</v>
      </c>
      <c r="BP12">
        <v>6</v>
      </c>
      <c r="BQ12">
        <v>14</v>
      </c>
      <c r="BR12">
        <v>34</v>
      </c>
      <c r="BS12">
        <v>54</v>
      </c>
      <c r="BT12" s="240">
        <v>67</v>
      </c>
      <c r="BU12" s="240">
        <v>50</v>
      </c>
      <c r="BV12" s="240">
        <v>62</v>
      </c>
      <c r="BW12" s="240">
        <v>34</v>
      </c>
      <c r="BX12" s="240">
        <v>15</v>
      </c>
      <c r="BY12" s="240">
        <v>8</v>
      </c>
      <c r="BZ12" s="240">
        <v>9</v>
      </c>
      <c r="CA12" s="240">
        <v>15</v>
      </c>
      <c r="CB12" s="240">
        <v>23.5</v>
      </c>
      <c r="CC12" s="240">
        <v>9.5</v>
      </c>
      <c r="CD12" s="240">
        <v>23.5</v>
      </c>
      <c r="CE12" s="240">
        <v>9.5</v>
      </c>
      <c r="CF12" s="240">
        <v>52</v>
      </c>
      <c r="CG12" s="240">
        <v>24</v>
      </c>
      <c r="CH12" s="240">
        <v>55</v>
      </c>
      <c r="CI12" s="240">
        <v>24</v>
      </c>
      <c r="CJ12" s="240">
        <v>38</v>
      </c>
      <c r="CK12" s="240">
        <v>20</v>
      </c>
      <c r="CL12" s="240">
        <v>104</v>
      </c>
      <c r="CM12" s="240">
        <v>57</v>
      </c>
      <c r="CN12" s="240">
        <v>15</v>
      </c>
      <c r="CO12" s="240">
        <v>14</v>
      </c>
      <c r="CP12" s="240">
        <v>21</v>
      </c>
      <c r="CQ12" s="240">
        <v>11</v>
      </c>
    </row>
    <row r="13" spans="1:113">
      <c r="A13" s="141" t="s">
        <v>853</v>
      </c>
      <c r="B13" s="146"/>
      <c r="D13" s="146" t="s">
        <v>859</v>
      </c>
      <c r="E13" s="146" t="s">
        <v>860</v>
      </c>
      <c r="F13" s="146" t="s">
        <v>865</v>
      </c>
      <c r="G13" s="146" t="s">
        <v>863</v>
      </c>
      <c r="H13" s="146" t="s">
        <v>870</v>
      </c>
      <c r="J13">
        <v>3</v>
      </c>
      <c r="K13">
        <v>1</v>
      </c>
      <c r="L13">
        <v>3</v>
      </c>
      <c r="M13">
        <v>1</v>
      </c>
      <c r="N13">
        <v>0.5</v>
      </c>
      <c r="O13">
        <v>0.5</v>
      </c>
      <c r="P13">
        <v>0.5</v>
      </c>
      <c r="Q13">
        <v>0.5</v>
      </c>
      <c r="R13">
        <v>0</v>
      </c>
      <c r="S13">
        <v>0</v>
      </c>
      <c r="T13">
        <v>0</v>
      </c>
      <c r="U13">
        <v>0</v>
      </c>
      <c r="V13">
        <v>0</v>
      </c>
      <c r="W13">
        <v>0</v>
      </c>
      <c r="X13">
        <v>0</v>
      </c>
      <c r="Y13">
        <v>0</v>
      </c>
      <c r="Z13">
        <v>0</v>
      </c>
      <c r="AA13">
        <v>0</v>
      </c>
      <c r="AB13">
        <v>0</v>
      </c>
      <c r="AC13">
        <v>0</v>
      </c>
      <c r="AD13">
        <v>0</v>
      </c>
      <c r="AE13">
        <v>0</v>
      </c>
      <c r="AF13">
        <v>0</v>
      </c>
      <c r="AG13">
        <v>0</v>
      </c>
      <c r="AH13">
        <v>1</v>
      </c>
      <c r="AI13">
        <v>0</v>
      </c>
      <c r="AJ13">
        <v>1</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1</v>
      </c>
      <c r="BJ13">
        <v>1</v>
      </c>
      <c r="BK13">
        <v>0</v>
      </c>
      <c r="BL13">
        <v>0</v>
      </c>
      <c r="BM13">
        <v>1</v>
      </c>
      <c r="BN13">
        <v>7</v>
      </c>
      <c r="BO13">
        <v>4</v>
      </c>
      <c r="BP13">
        <v>1</v>
      </c>
      <c r="BQ13">
        <v>1</v>
      </c>
      <c r="BR13">
        <v>0</v>
      </c>
      <c r="BS13">
        <v>0</v>
      </c>
      <c r="BT13" s="240">
        <v>78</v>
      </c>
      <c r="BU13" s="240">
        <v>37</v>
      </c>
      <c r="BV13" s="240">
        <v>11</v>
      </c>
      <c r="BW13" s="240">
        <v>3</v>
      </c>
      <c r="BX13" s="240">
        <v>3</v>
      </c>
      <c r="BY13" s="240">
        <v>3</v>
      </c>
      <c r="BZ13" s="240">
        <v>2</v>
      </c>
      <c r="CA13" s="240">
        <v>3</v>
      </c>
      <c r="CB13" s="240">
        <v>3</v>
      </c>
      <c r="CC13" s="240">
        <v>6.5</v>
      </c>
      <c r="CD13" s="240">
        <v>3</v>
      </c>
      <c r="CE13" s="240">
        <v>6.5</v>
      </c>
      <c r="CF13" s="240">
        <v>20</v>
      </c>
      <c r="CG13" s="240">
        <v>14</v>
      </c>
      <c r="CH13" s="240">
        <v>1</v>
      </c>
      <c r="CI13" s="240">
        <v>0</v>
      </c>
      <c r="CJ13" s="240">
        <v>1</v>
      </c>
      <c r="CK13" s="240">
        <v>1</v>
      </c>
      <c r="CL13" s="240">
        <v>5</v>
      </c>
      <c r="CM13" s="240">
        <v>6</v>
      </c>
      <c r="CN13" s="240">
        <v>0</v>
      </c>
      <c r="CO13" s="240">
        <v>0</v>
      </c>
      <c r="CP13" s="240">
        <v>0</v>
      </c>
      <c r="CQ13" s="240">
        <v>0</v>
      </c>
    </row>
    <row r="14" spans="1:113" s="240" customFormat="1">
      <c r="A14" s="240" t="s">
        <v>853</v>
      </c>
      <c r="D14" s="240" t="s">
        <v>899</v>
      </c>
      <c r="E14" s="240" t="s">
        <v>1101</v>
      </c>
      <c r="F14" s="240" t="s">
        <v>865</v>
      </c>
      <c r="G14" s="240" t="s">
        <v>1102</v>
      </c>
      <c r="BV14" s="240">
        <v>4</v>
      </c>
      <c r="BW14" s="240">
        <v>1</v>
      </c>
      <c r="BX14" s="240">
        <v>0</v>
      </c>
      <c r="BY14" s="240">
        <v>0</v>
      </c>
      <c r="BZ14" s="240">
        <v>0</v>
      </c>
      <c r="CA14" s="240">
        <v>0</v>
      </c>
      <c r="CB14" s="240">
        <v>0</v>
      </c>
      <c r="CC14" s="240">
        <v>1.5</v>
      </c>
      <c r="CD14" s="240">
        <v>0</v>
      </c>
      <c r="CE14" s="240">
        <v>1.5</v>
      </c>
    </row>
    <row r="15" spans="1:113">
      <c r="A15" s="141" t="s">
        <v>853</v>
      </c>
      <c r="B15" s="146"/>
      <c r="D15" s="146" t="s">
        <v>866</v>
      </c>
      <c r="E15" s="146" t="s">
        <v>867</v>
      </c>
      <c r="F15" s="146" t="s">
        <v>864</v>
      </c>
      <c r="G15" s="146" t="s">
        <v>868</v>
      </c>
      <c r="H15" s="146"/>
      <c r="BJ15">
        <v>0</v>
      </c>
      <c r="BK15">
        <v>0</v>
      </c>
      <c r="BL15">
        <v>0</v>
      </c>
      <c r="BM15">
        <v>0</v>
      </c>
      <c r="BN15">
        <v>0</v>
      </c>
      <c r="BO15">
        <v>0</v>
      </c>
      <c r="BP15" s="240">
        <v>2</v>
      </c>
      <c r="BQ15" s="240">
        <v>2</v>
      </c>
      <c r="BR15" s="240">
        <v>2</v>
      </c>
      <c r="BS15" s="240">
        <v>2</v>
      </c>
      <c r="BT15" s="240">
        <v>2</v>
      </c>
      <c r="BU15" s="240">
        <v>2</v>
      </c>
    </row>
    <row r="16" spans="1:113" s="150" customFormat="1">
      <c r="A16" s="150" t="s">
        <v>853</v>
      </c>
      <c r="D16" s="150" t="s">
        <v>899</v>
      </c>
      <c r="E16" s="150" t="s">
        <v>900</v>
      </c>
      <c r="F16" s="150" t="s">
        <v>865</v>
      </c>
      <c r="G16" s="150" t="s">
        <v>868</v>
      </c>
      <c r="BR16" s="150">
        <v>7</v>
      </c>
      <c r="BS16" s="150">
        <v>10</v>
      </c>
      <c r="BT16" s="240">
        <v>16</v>
      </c>
      <c r="BU16" s="240">
        <v>11</v>
      </c>
      <c r="BV16" s="240">
        <v>14</v>
      </c>
      <c r="BW16" s="240">
        <v>5</v>
      </c>
      <c r="BX16" s="240">
        <v>6</v>
      </c>
      <c r="BY16" s="240">
        <v>1</v>
      </c>
      <c r="BZ16" s="240">
        <v>1</v>
      </c>
      <c r="CA16" s="240">
        <v>2</v>
      </c>
      <c r="CB16" s="240">
        <v>1.5</v>
      </c>
      <c r="CC16" s="240">
        <v>1.5</v>
      </c>
      <c r="CD16" s="240">
        <v>1.5</v>
      </c>
      <c r="CE16" s="240">
        <v>1.5</v>
      </c>
    </row>
    <row r="17" spans="1:95" s="150" customFormat="1">
      <c r="A17" s="150" t="s">
        <v>853</v>
      </c>
      <c r="D17" s="150" t="s">
        <v>899</v>
      </c>
      <c r="E17" s="150" t="s">
        <v>900</v>
      </c>
      <c r="F17" s="150" t="s">
        <v>865</v>
      </c>
      <c r="G17" s="150" t="s">
        <v>868</v>
      </c>
      <c r="BR17" s="150">
        <v>10</v>
      </c>
      <c r="BS17" s="150">
        <v>5</v>
      </c>
      <c r="BT17" s="240">
        <v>10</v>
      </c>
      <c r="BU17" s="240">
        <v>20</v>
      </c>
      <c r="BV17" s="240">
        <v>10</v>
      </c>
      <c r="BW17" s="240">
        <v>8</v>
      </c>
      <c r="BX17" s="240">
        <v>3</v>
      </c>
      <c r="BY17" s="240">
        <v>1</v>
      </c>
      <c r="BZ17" s="240">
        <v>0</v>
      </c>
      <c r="CA17" s="240">
        <v>1</v>
      </c>
      <c r="CB17" s="240">
        <v>1</v>
      </c>
      <c r="CC17" s="240">
        <v>2.5</v>
      </c>
      <c r="CD17" s="240">
        <v>1</v>
      </c>
      <c r="CE17" s="240">
        <v>2.5</v>
      </c>
    </row>
    <row r="18" spans="1:95">
      <c r="A18" s="141" t="s">
        <v>853</v>
      </c>
      <c r="B18" s="146"/>
      <c r="D18" s="146" t="s">
        <v>872</v>
      </c>
      <c r="E18" s="146" t="s">
        <v>877</v>
      </c>
      <c r="F18" s="146" t="s">
        <v>864</v>
      </c>
      <c r="G18" s="146" t="s">
        <v>885</v>
      </c>
      <c r="BF18">
        <v>0</v>
      </c>
      <c r="BG18">
        <v>0</v>
      </c>
      <c r="BH18">
        <v>2</v>
      </c>
      <c r="BI18">
        <v>2</v>
      </c>
      <c r="BJ18">
        <v>8</v>
      </c>
      <c r="BK18">
        <v>5</v>
      </c>
      <c r="BL18">
        <v>10</v>
      </c>
      <c r="BM18">
        <v>7</v>
      </c>
      <c r="BN18" s="150">
        <v>59</v>
      </c>
      <c r="BO18" s="150">
        <v>18</v>
      </c>
    </row>
    <row r="19" spans="1:95">
      <c r="A19" s="141" t="s">
        <v>853</v>
      </c>
      <c r="B19" s="146"/>
      <c r="D19" s="146" t="s">
        <v>872</v>
      </c>
      <c r="E19" s="146" t="s">
        <v>877</v>
      </c>
      <c r="F19" s="146" t="s">
        <v>864</v>
      </c>
      <c r="G19" s="146" t="s">
        <v>886</v>
      </c>
      <c r="BF19">
        <v>1</v>
      </c>
      <c r="BG19">
        <v>0</v>
      </c>
      <c r="BH19">
        <v>1</v>
      </c>
      <c r="BI19">
        <v>1</v>
      </c>
      <c r="BJ19">
        <v>6</v>
      </c>
      <c r="BK19">
        <v>6</v>
      </c>
      <c r="BL19">
        <v>1</v>
      </c>
      <c r="BM19">
        <v>0</v>
      </c>
      <c r="BN19" s="150">
        <v>0</v>
      </c>
      <c r="BO19" s="150">
        <v>0</v>
      </c>
    </row>
    <row r="20" spans="1:95">
      <c r="A20" s="141" t="s">
        <v>853</v>
      </c>
      <c r="B20" s="146"/>
      <c r="D20" s="146" t="s">
        <v>850</v>
      </c>
      <c r="E20" s="146" t="s">
        <v>878</v>
      </c>
      <c r="F20" s="146" t="s">
        <v>864</v>
      </c>
      <c r="G20" s="146" t="s">
        <v>887</v>
      </c>
      <c r="BF20">
        <v>0</v>
      </c>
      <c r="BG20">
        <v>0</v>
      </c>
      <c r="BH20">
        <v>3</v>
      </c>
      <c r="BI20">
        <v>0</v>
      </c>
      <c r="BJ20">
        <v>2</v>
      </c>
      <c r="BK20">
        <v>5</v>
      </c>
      <c r="BL20">
        <v>1</v>
      </c>
      <c r="BM20">
        <v>0</v>
      </c>
    </row>
    <row r="21" spans="1:95">
      <c r="A21" s="141" t="s">
        <v>853</v>
      </c>
      <c r="B21" s="146"/>
      <c r="D21" s="146" t="s">
        <v>873</v>
      </c>
      <c r="E21" s="146" t="s">
        <v>879</v>
      </c>
      <c r="F21" s="146" t="s">
        <v>864</v>
      </c>
      <c r="G21" s="146" t="s">
        <v>871</v>
      </c>
      <c r="BF21">
        <v>3</v>
      </c>
      <c r="BG21">
        <v>2</v>
      </c>
      <c r="BH21">
        <v>8</v>
      </c>
      <c r="BI21">
        <v>27</v>
      </c>
      <c r="BJ21">
        <v>3</v>
      </c>
      <c r="BK21">
        <v>9</v>
      </c>
      <c r="BL21">
        <v>2</v>
      </c>
      <c r="BM21">
        <v>2</v>
      </c>
      <c r="BN21">
        <v>11</v>
      </c>
      <c r="BO21">
        <v>3</v>
      </c>
    </row>
    <row r="22" spans="1:95">
      <c r="A22" s="141" t="s">
        <v>853</v>
      </c>
      <c r="B22" s="146"/>
      <c r="D22" s="146" t="s">
        <v>874</v>
      </c>
      <c r="E22" s="146" t="s">
        <v>880</v>
      </c>
      <c r="F22" s="146" t="s">
        <v>864</v>
      </c>
      <c r="G22" s="146" t="s">
        <v>888</v>
      </c>
      <c r="BB22">
        <v>1</v>
      </c>
      <c r="BC22">
        <v>4</v>
      </c>
      <c r="BD22">
        <v>1</v>
      </c>
      <c r="BE22">
        <v>1</v>
      </c>
      <c r="BF22">
        <v>0</v>
      </c>
      <c r="BG22">
        <v>0</v>
      </c>
      <c r="BH22">
        <v>3</v>
      </c>
      <c r="BI22">
        <v>3</v>
      </c>
      <c r="BJ22">
        <v>4</v>
      </c>
      <c r="BK22">
        <v>3</v>
      </c>
      <c r="BL22">
        <v>12</v>
      </c>
      <c r="BM22">
        <v>6</v>
      </c>
      <c r="BN22">
        <v>0</v>
      </c>
      <c r="BO22">
        <v>0</v>
      </c>
    </row>
    <row r="23" spans="1:95">
      <c r="A23" s="141" t="s">
        <v>853</v>
      </c>
      <c r="B23" s="146"/>
      <c r="D23" s="146" t="s">
        <v>874</v>
      </c>
      <c r="E23" s="146" t="s">
        <v>880</v>
      </c>
      <c r="F23" s="146" t="s">
        <v>864</v>
      </c>
      <c r="G23" s="146" t="s">
        <v>889</v>
      </c>
      <c r="BB23">
        <v>0</v>
      </c>
      <c r="BC23">
        <v>1</v>
      </c>
      <c r="BD23">
        <v>0</v>
      </c>
      <c r="BE23">
        <v>0</v>
      </c>
      <c r="BF23">
        <v>0</v>
      </c>
      <c r="BG23">
        <v>1</v>
      </c>
      <c r="BH23">
        <v>1</v>
      </c>
      <c r="BI23">
        <v>6</v>
      </c>
      <c r="BJ23">
        <v>6</v>
      </c>
      <c r="BK23">
        <v>3</v>
      </c>
      <c r="BL23">
        <v>9.5</v>
      </c>
      <c r="BM23">
        <v>5.5</v>
      </c>
      <c r="BN23">
        <v>9.5</v>
      </c>
      <c r="BO23">
        <v>5.5</v>
      </c>
    </row>
    <row r="24" spans="1:95">
      <c r="A24" s="141" t="s">
        <v>853</v>
      </c>
      <c r="B24" s="146"/>
      <c r="D24" s="146" t="s">
        <v>850</v>
      </c>
      <c r="E24" s="146" t="s">
        <v>881</v>
      </c>
      <c r="F24" s="146" t="s">
        <v>864</v>
      </c>
      <c r="G24" s="146" t="s">
        <v>890</v>
      </c>
      <c r="AP24">
        <v>0</v>
      </c>
      <c r="AQ24">
        <v>0.5</v>
      </c>
      <c r="AR24">
        <v>0</v>
      </c>
      <c r="AS24">
        <v>0.5</v>
      </c>
      <c r="AT24">
        <v>1</v>
      </c>
      <c r="AU24">
        <v>3</v>
      </c>
      <c r="AV24">
        <v>1</v>
      </c>
      <c r="AW24">
        <v>3</v>
      </c>
      <c r="AX24">
        <v>0.5</v>
      </c>
      <c r="AY24">
        <v>0.5</v>
      </c>
      <c r="AZ24">
        <v>0.5</v>
      </c>
      <c r="BA24">
        <v>0.5</v>
      </c>
      <c r="BB24">
        <v>1</v>
      </c>
      <c r="BC24">
        <v>1</v>
      </c>
      <c r="BD24">
        <v>0</v>
      </c>
      <c r="BE24">
        <v>0</v>
      </c>
      <c r="BF24">
        <v>0</v>
      </c>
      <c r="BG24">
        <v>0</v>
      </c>
      <c r="BH24">
        <v>0</v>
      </c>
      <c r="BI24">
        <v>0</v>
      </c>
      <c r="BJ24">
        <v>6</v>
      </c>
      <c r="BK24">
        <v>11</v>
      </c>
      <c r="BL24">
        <v>3</v>
      </c>
      <c r="BM24">
        <v>6</v>
      </c>
      <c r="BN24">
        <v>29</v>
      </c>
      <c r="BO24">
        <v>4</v>
      </c>
      <c r="BP24">
        <v>10</v>
      </c>
      <c r="BQ24">
        <v>2</v>
      </c>
      <c r="BR24">
        <v>2</v>
      </c>
      <c r="BS24">
        <v>4</v>
      </c>
      <c r="BT24">
        <v>4</v>
      </c>
      <c r="BU24">
        <v>2</v>
      </c>
      <c r="BV24">
        <v>0</v>
      </c>
      <c r="BW24">
        <v>3</v>
      </c>
      <c r="BX24">
        <v>1</v>
      </c>
      <c r="BY24">
        <v>1</v>
      </c>
      <c r="BZ24">
        <v>0</v>
      </c>
      <c r="CA24">
        <v>0</v>
      </c>
      <c r="CB24">
        <v>0.5</v>
      </c>
      <c r="CC24">
        <v>1</v>
      </c>
      <c r="CD24">
        <v>0.5</v>
      </c>
      <c r="CE24">
        <v>1</v>
      </c>
    </row>
    <row r="25" spans="1:95">
      <c r="A25" s="141" t="s">
        <v>853</v>
      </c>
      <c r="B25" s="146"/>
      <c r="D25" s="146" t="s">
        <v>850</v>
      </c>
      <c r="E25" s="146" t="s">
        <v>881</v>
      </c>
      <c r="F25" s="146" t="s">
        <v>864</v>
      </c>
      <c r="G25" s="146" t="s">
        <v>890</v>
      </c>
      <c r="AP25">
        <v>0</v>
      </c>
      <c r="AQ25">
        <v>0</v>
      </c>
      <c r="AR25">
        <v>0</v>
      </c>
      <c r="AS25">
        <v>0</v>
      </c>
      <c r="AT25">
        <v>0</v>
      </c>
      <c r="AU25">
        <v>0</v>
      </c>
      <c r="AV25">
        <v>0</v>
      </c>
      <c r="AW25">
        <v>0</v>
      </c>
      <c r="AX25">
        <v>1.5</v>
      </c>
      <c r="AY25">
        <v>0</v>
      </c>
      <c r="AZ25">
        <v>1.5</v>
      </c>
      <c r="BA25">
        <v>0</v>
      </c>
      <c r="BB25">
        <v>0</v>
      </c>
      <c r="BC25">
        <v>0</v>
      </c>
      <c r="BD25">
        <v>0</v>
      </c>
      <c r="BE25">
        <v>0</v>
      </c>
      <c r="BF25">
        <v>0</v>
      </c>
      <c r="BG25">
        <v>0</v>
      </c>
      <c r="BH25">
        <v>0</v>
      </c>
      <c r="BI25">
        <v>8</v>
      </c>
      <c r="BJ25">
        <v>2</v>
      </c>
      <c r="BK25">
        <v>1</v>
      </c>
      <c r="BL25">
        <v>24</v>
      </c>
      <c r="BM25">
        <v>9</v>
      </c>
      <c r="BN25">
        <v>216</v>
      </c>
      <c r="BO25">
        <v>56</v>
      </c>
      <c r="BP25">
        <v>4</v>
      </c>
      <c r="BQ25">
        <v>1</v>
      </c>
      <c r="BR25">
        <v>0</v>
      </c>
      <c r="BS25">
        <v>2</v>
      </c>
      <c r="BT25">
        <v>0</v>
      </c>
      <c r="BU25">
        <v>0</v>
      </c>
      <c r="BV25">
        <v>0</v>
      </c>
      <c r="BW25">
        <v>4</v>
      </c>
      <c r="BX25">
        <v>0</v>
      </c>
      <c r="BY25">
        <v>0</v>
      </c>
      <c r="BZ25">
        <v>0</v>
      </c>
      <c r="CA25">
        <v>0</v>
      </c>
      <c r="CB25">
        <v>0.5</v>
      </c>
      <c r="CC25">
        <v>1.5</v>
      </c>
      <c r="CD25">
        <v>0.5</v>
      </c>
      <c r="CE25">
        <v>1.5</v>
      </c>
    </row>
    <row r="26" spans="1:95" s="150" customFormat="1">
      <c r="A26" s="150" t="s">
        <v>853</v>
      </c>
      <c r="D26" s="150" t="s">
        <v>901</v>
      </c>
      <c r="E26" s="150" t="s">
        <v>902</v>
      </c>
      <c r="F26" s="150" t="s">
        <v>865</v>
      </c>
      <c r="G26" s="150" t="s">
        <v>871</v>
      </c>
      <c r="BH26" s="150">
        <v>2</v>
      </c>
      <c r="BI26" s="150">
        <v>2</v>
      </c>
      <c r="BJ26" s="150">
        <v>0</v>
      </c>
      <c r="BK26" s="242">
        <v>0</v>
      </c>
      <c r="BL26" s="242">
        <v>0</v>
      </c>
      <c r="BM26" s="242">
        <v>0</v>
      </c>
      <c r="BN26" s="242">
        <v>0</v>
      </c>
      <c r="BO26" s="242">
        <v>0</v>
      </c>
      <c r="BP26" s="242">
        <v>0</v>
      </c>
      <c r="BQ26" s="242">
        <v>0</v>
      </c>
    </row>
    <row r="27" spans="1:95" s="150" customFormat="1">
      <c r="A27" s="150" t="s">
        <v>853</v>
      </c>
      <c r="D27" s="150" t="s">
        <v>901</v>
      </c>
      <c r="E27" s="150" t="s">
        <v>902</v>
      </c>
      <c r="F27" s="150" t="s">
        <v>865</v>
      </c>
      <c r="G27" s="150" t="s">
        <v>871</v>
      </c>
      <c r="BH27" s="150">
        <v>9</v>
      </c>
      <c r="BI27" s="150">
        <v>10</v>
      </c>
      <c r="BJ27" s="150">
        <v>1.5</v>
      </c>
      <c r="BK27" s="150">
        <v>4.5</v>
      </c>
      <c r="BL27" s="150">
        <v>1.5</v>
      </c>
      <c r="BM27" s="150">
        <v>4.5</v>
      </c>
      <c r="BN27" s="150">
        <v>1.5</v>
      </c>
      <c r="BO27" s="150">
        <v>4.5</v>
      </c>
      <c r="BP27" s="150">
        <v>1.5</v>
      </c>
      <c r="BQ27" s="150">
        <v>4.5</v>
      </c>
    </row>
    <row r="28" spans="1:95">
      <c r="A28" s="141" t="s">
        <v>853</v>
      </c>
      <c r="B28" s="146"/>
      <c r="D28" s="146" t="s">
        <v>875</v>
      </c>
      <c r="E28" s="146" t="s">
        <v>882</v>
      </c>
      <c r="F28" s="146" t="s">
        <v>865</v>
      </c>
      <c r="G28" s="146" t="s">
        <v>890</v>
      </c>
      <c r="BF28">
        <v>0</v>
      </c>
      <c r="BG28">
        <v>0</v>
      </c>
      <c r="BH28">
        <v>1</v>
      </c>
      <c r="BI28">
        <v>0</v>
      </c>
      <c r="BJ28">
        <v>4</v>
      </c>
      <c r="BK28">
        <v>2</v>
      </c>
      <c r="BL28">
        <v>6</v>
      </c>
      <c r="BM28">
        <v>3</v>
      </c>
      <c r="BN28" s="242">
        <v>0</v>
      </c>
      <c r="BO28" s="242">
        <v>0</v>
      </c>
      <c r="BP28" s="242">
        <v>0</v>
      </c>
      <c r="BQ28" s="242">
        <v>0</v>
      </c>
    </row>
    <row r="29" spans="1:95">
      <c r="A29" s="141" t="s">
        <v>853</v>
      </c>
      <c r="B29" s="146"/>
      <c r="D29" s="146" t="s">
        <v>859</v>
      </c>
      <c r="E29" s="146" t="s">
        <v>860</v>
      </c>
      <c r="F29" s="146" t="s">
        <v>865</v>
      </c>
      <c r="G29" s="128" t="s">
        <v>891</v>
      </c>
      <c r="H29" s="128" t="s">
        <v>892</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6</v>
      </c>
      <c r="BK29">
        <v>3</v>
      </c>
      <c r="BL29">
        <v>0</v>
      </c>
      <c r="BM29">
        <v>0</v>
      </c>
      <c r="BN29">
        <v>0</v>
      </c>
      <c r="BO29">
        <v>0</v>
      </c>
    </row>
    <row r="30" spans="1:95">
      <c r="A30" s="141" t="s">
        <v>853</v>
      </c>
      <c r="B30" s="146"/>
      <c r="D30" s="146" t="s">
        <v>859</v>
      </c>
      <c r="E30" s="146" t="s">
        <v>860</v>
      </c>
      <c r="F30" s="146" t="s">
        <v>865</v>
      </c>
      <c r="G30" s="128" t="s">
        <v>891</v>
      </c>
      <c r="H30" s="128"/>
      <c r="AP30">
        <v>0</v>
      </c>
      <c r="AQ30">
        <v>0</v>
      </c>
      <c r="AR30">
        <v>0</v>
      </c>
      <c r="AS30">
        <v>0</v>
      </c>
      <c r="AT30">
        <v>0</v>
      </c>
      <c r="AU30">
        <v>1.5</v>
      </c>
      <c r="AV30">
        <v>0</v>
      </c>
      <c r="AW30">
        <v>1.5</v>
      </c>
      <c r="AX30">
        <v>0</v>
      </c>
      <c r="AY30">
        <v>0</v>
      </c>
      <c r="AZ30">
        <v>0</v>
      </c>
      <c r="BA30">
        <v>0</v>
      </c>
      <c r="BB30">
        <v>0</v>
      </c>
      <c r="BC30">
        <v>0</v>
      </c>
      <c r="BD30">
        <v>0</v>
      </c>
      <c r="BE30">
        <v>0</v>
      </c>
      <c r="BF30">
        <v>0</v>
      </c>
      <c r="BG30">
        <v>0</v>
      </c>
      <c r="BH30">
        <v>0</v>
      </c>
      <c r="BI30">
        <v>0</v>
      </c>
      <c r="BJ30">
        <v>1</v>
      </c>
      <c r="BK30">
        <v>2</v>
      </c>
      <c r="BL30">
        <v>0</v>
      </c>
      <c r="BM30">
        <v>0</v>
      </c>
      <c r="BN30">
        <v>0</v>
      </c>
      <c r="BO30">
        <v>0</v>
      </c>
    </row>
    <row r="31" spans="1:95" s="150" customFormat="1">
      <c r="A31" s="150" t="s">
        <v>853</v>
      </c>
      <c r="D31" s="150" t="s">
        <v>903</v>
      </c>
      <c r="E31" s="150" t="s">
        <v>906</v>
      </c>
      <c r="F31" s="150" t="s">
        <v>864</v>
      </c>
      <c r="G31" s="150" t="s">
        <v>907</v>
      </c>
      <c r="H31" s="128"/>
      <c r="BH31" s="150">
        <v>0</v>
      </c>
      <c r="BI31" s="150">
        <v>6</v>
      </c>
      <c r="BJ31" s="150">
        <v>9.3000000000000007</v>
      </c>
      <c r="BK31" s="150">
        <v>13.3</v>
      </c>
      <c r="BL31" s="150">
        <v>9.3000000000000007</v>
      </c>
      <c r="BM31" s="150">
        <v>13.3</v>
      </c>
      <c r="BN31" s="150">
        <v>9.3000000000000007</v>
      </c>
      <c r="BO31" s="150">
        <v>13.3</v>
      </c>
      <c r="BP31" s="150">
        <v>1</v>
      </c>
      <c r="BQ31" s="150">
        <v>1</v>
      </c>
      <c r="BR31" s="150">
        <v>2</v>
      </c>
      <c r="BS31" s="150">
        <v>0</v>
      </c>
      <c r="BT31" s="240">
        <v>0</v>
      </c>
      <c r="BU31" s="240">
        <v>0</v>
      </c>
      <c r="BV31" s="240">
        <v>0</v>
      </c>
      <c r="BW31" s="240">
        <v>0</v>
      </c>
      <c r="BX31" s="240">
        <v>0</v>
      </c>
      <c r="BY31" s="240">
        <v>0</v>
      </c>
      <c r="BZ31" s="240">
        <v>0</v>
      </c>
      <c r="CA31" s="240">
        <v>0</v>
      </c>
      <c r="CB31" s="240">
        <v>0</v>
      </c>
      <c r="CC31" s="240">
        <v>0</v>
      </c>
      <c r="CD31" s="240">
        <v>0</v>
      </c>
      <c r="CE31" s="240">
        <v>0</v>
      </c>
      <c r="CF31" s="240">
        <v>0</v>
      </c>
      <c r="CG31" s="240">
        <v>0</v>
      </c>
      <c r="CH31" s="240">
        <v>0</v>
      </c>
      <c r="CI31" s="240">
        <v>0</v>
      </c>
      <c r="CJ31" s="240">
        <v>0</v>
      </c>
      <c r="CK31" s="240">
        <v>0</v>
      </c>
      <c r="CL31" s="240">
        <v>0</v>
      </c>
      <c r="CM31" s="240">
        <v>0</v>
      </c>
      <c r="CN31" s="240">
        <v>0</v>
      </c>
      <c r="CO31" s="240">
        <v>0</v>
      </c>
      <c r="CP31" s="240">
        <v>0</v>
      </c>
      <c r="CQ31" s="240">
        <v>0</v>
      </c>
    </row>
    <row r="32" spans="1:95" s="240" customFormat="1">
      <c r="A32" s="240" t="s">
        <v>853</v>
      </c>
      <c r="D32" s="240" t="s">
        <v>904</v>
      </c>
      <c r="E32" s="240" t="s">
        <v>908</v>
      </c>
      <c r="F32" s="240" t="s">
        <v>864</v>
      </c>
      <c r="G32" s="240" t="s">
        <v>1103</v>
      </c>
      <c r="H32" s="128"/>
      <c r="CB32" s="240">
        <v>4.5</v>
      </c>
      <c r="CC32" s="240">
        <v>2</v>
      </c>
      <c r="CD32" s="240">
        <v>4.5</v>
      </c>
      <c r="CE32" s="240">
        <v>2</v>
      </c>
      <c r="CF32" s="240">
        <v>6</v>
      </c>
      <c r="CG32" s="240">
        <v>3</v>
      </c>
      <c r="CH32" s="240">
        <v>1</v>
      </c>
      <c r="CI32" s="240">
        <v>2</v>
      </c>
      <c r="CJ32" s="240">
        <v>4.5</v>
      </c>
      <c r="CK32" s="240">
        <v>1.5</v>
      </c>
      <c r="CL32" s="240">
        <v>4.5</v>
      </c>
      <c r="CM32" s="240">
        <v>1.5</v>
      </c>
      <c r="CN32" s="240">
        <v>2</v>
      </c>
      <c r="CO32" s="240">
        <v>1</v>
      </c>
      <c r="CP32" s="240">
        <v>6</v>
      </c>
      <c r="CQ32" s="240">
        <v>7</v>
      </c>
    </row>
    <row r="33" spans="1:113" s="150" customFormat="1">
      <c r="A33" s="150" t="s">
        <v>853</v>
      </c>
      <c r="D33" s="150" t="s">
        <v>904</v>
      </c>
      <c r="E33" s="150" t="s">
        <v>908</v>
      </c>
      <c r="F33" s="150" t="s">
        <v>864</v>
      </c>
      <c r="G33" s="150" t="s">
        <v>909</v>
      </c>
      <c r="H33" s="128"/>
      <c r="BR33" s="150">
        <v>4</v>
      </c>
      <c r="BS33" s="150">
        <v>1</v>
      </c>
      <c r="BT33" s="150">
        <v>4</v>
      </c>
      <c r="BU33" s="240">
        <v>0</v>
      </c>
      <c r="BV33" s="240">
        <v>2</v>
      </c>
      <c r="BW33" s="240">
        <v>0</v>
      </c>
      <c r="BX33" s="240">
        <v>0</v>
      </c>
      <c r="BY33" s="240">
        <v>0</v>
      </c>
      <c r="BZ33" s="240">
        <v>0</v>
      </c>
      <c r="CA33" s="240">
        <v>0</v>
      </c>
    </row>
    <row r="34" spans="1:113" s="150" customFormat="1">
      <c r="A34" s="150" t="s">
        <v>853</v>
      </c>
      <c r="D34" s="150" t="s">
        <v>904</v>
      </c>
      <c r="E34" s="150" t="s">
        <v>908</v>
      </c>
      <c r="F34" s="150" t="s">
        <v>864</v>
      </c>
      <c r="G34" s="150" t="s">
        <v>909</v>
      </c>
      <c r="H34" s="128"/>
      <c r="BR34" s="150">
        <v>2</v>
      </c>
      <c r="BS34" s="150">
        <v>1</v>
      </c>
      <c r="BT34" s="150">
        <v>5</v>
      </c>
      <c r="BU34" s="240">
        <v>0</v>
      </c>
      <c r="BV34" s="240">
        <v>0</v>
      </c>
      <c r="BW34" s="240">
        <v>0</v>
      </c>
      <c r="BX34" s="240">
        <v>0</v>
      </c>
      <c r="BY34" s="240">
        <v>0</v>
      </c>
      <c r="BZ34" s="240">
        <v>0</v>
      </c>
      <c r="CA34" s="240">
        <v>0</v>
      </c>
    </row>
    <row r="35" spans="1:113">
      <c r="A35" s="141" t="s">
        <v>853</v>
      </c>
      <c r="B35" s="146"/>
      <c r="D35" s="146" t="s">
        <v>876</v>
      </c>
      <c r="E35" s="146" t="s">
        <v>883</v>
      </c>
      <c r="F35" s="146" t="s">
        <v>865</v>
      </c>
      <c r="G35" s="146" t="s">
        <v>884</v>
      </c>
      <c r="H35" s="146" t="s">
        <v>893</v>
      </c>
      <c r="BH35">
        <v>0</v>
      </c>
      <c r="BI35">
        <v>0</v>
      </c>
      <c r="BJ35">
        <v>1</v>
      </c>
      <c r="BK35">
        <v>5</v>
      </c>
      <c r="BL35">
        <v>1</v>
      </c>
      <c r="BM35">
        <v>3</v>
      </c>
      <c r="BN35" s="150">
        <v>29</v>
      </c>
      <c r="BO35" s="150">
        <v>14</v>
      </c>
      <c r="BP35" s="150">
        <v>18</v>
      </c>
      <c r="BQ35" s="150">
        <v>14</v>
      </c>
      <c r="BR35" s="150">
        <v>6</v>
      </c>
      <c r="BS35" s="150">
        <v>6</v>
      </c>
      <c r="BT35" s="240">
        <v>10</v>
      </c>
      <c r="BU35" s="240">
        <v>8</v>
      </c>
      <c r="BV35" s="240">
        <v>2</v>
      </c>
      <c r="BW35" s="240">
        <v>0</v>
      </c>
    </row>
    <row r="36" spans="1:113">
      <c r="A36" s="141" t="s">
        <v>853</v>
      </c>
      <c r="B36" s="146"/>
      <c r="D36" s="146" t="s">
        <v>876</v>
      </c>
      <c r="E36" s="146" t="s">
        <v>883</v>
      </c>
      <c r="F36" s="146" t="s">
        <v>865</v>
      </c>
      <c r="G36" s="146" t="s">
        <v>884</v>
      </c>
      <c r="H36" s="146" t="s">
        <v>894</v>
      </c>
      <c r="BH36">
        <v>0</v>
      </c>
      <c r="BI36">
        <v>0</v>
      </c>
      <c r="BJ36">
        <v>1</v>
      </c>
      <c r="BK36">
        <v>2</v>
      </c>
      <c r="BL36">
        <v>12</v>
      </c>
      <c r="BM36">
        <v>7</v>
      </c>
      <c r="BN36" s="150">
        <v>9</v>
      </c>
      <c r="BO36" s="150">
        <v>20</v>
      </c>
      <c r="BP36" s="150">
        <v>2</v>
      </c>
      <c r="BQ36" s="150">
        <v>4</v>
      </c>
      <c r="BR36" s="150">
        <v>1</v>
      </c>
      <c r="BS36" s="150">
        <v>0</v>
      </c>
      <c r="BT36" s="240">
        <v>3</v>
      </c>
      <c r="BU36" s="240">
        <v>14</v>
      </c>
      <c r="BV36" s="240">
        <v>2</v>
      </c>
      <c r="BW36" s="240">
        <v>1</v>
      </c>
    </row>
    <row r="37" spans="1:113">
      <c r="A37" s="141" t="s">
        <v>853</v>
      </c>
      <c r="B37" s="146"/>
      <c r="D37" s="146" t="s">
        <v>876</v>
      </c>
      <c r="E37" s="146" t="s">
        <v>883</v>
      </c>
      <c r="F37" s="146" t="s">
        <v>865</v>
      </c>
      <c r="G37" s="146" t="s">
        <v>884</v>
      </c>
      <c r="BH37">
        <v>0</v>
      </c>
      <c r="BI37">
        <v>0</v>
      </c>
      <c r="BJ37">
        <v>0</v>
      </c>
      <c r="BK37">
        <v>0</v>
      </c>
      <c r="BL37">
        <v>1</v>
      </c>
      <c r="BM37">
        <v>0</v>
      </c>
      <c r="BN37" s="150">
        <v>4</v>
      </c>
      <c r="BO37" s="150">
        <v>8</v>
      </c>
      <c r="BP37" s="150">
        <v>2</v>
      </c>
      <c r="BQ37" s="150">
        <v>8</v>
      </c>
      <c r="BR37" s="150">
        <v>0</v>
      </c>
      <c r="BS37" s="150">
        <v>1</v>
      </c>
      <c r="BT37" s="240">
        <v>1</v>
      </c>
      <c r="BU37" s="240">
        <v>2</v>
      </c>
      <c r="BV37" s="240">
        <v>0</v>
      </c>
      <c r="BW37" s="240">
        <v>1</v>
      </c>
    </row>
    <row r="38" spans="1:113">
      <c r="A38" s="150" t="s">
        <v>853</v>
      </c>
      <c r="B38" s="146"/>
      <c r="D38" s="150" t="s">
        <v>876</v>
      </c>
      <c r="E38" s="150" t="s">
        <v>883</v>
      </c>
      <c r="F38" s="150" t="s">
        <v>865</v>
      </c>
      <c r="G38" s="150" t="s">
        <v>884</v>
      </c>
      <c r="H38" s="150" t="s">
        <v>910</v>
      </c>
      <c r="BH38">
        <v>5.5</v>
      </c>
      <c r="BI38">
        <v>5.75</v>
      </c>
      <c r="BJ38" s="150">
        <v>5.5</v>
      </c>
      <c r="BK38" s="150">
        <v>5.75</v>
      </c>
      <c r="BL38" s="150">
        <v>5.5</v>
      </c>
      <c r="BM38" s="150">
        <v>5.75</v>
      </c>
      <c r="BN38" s="150">
        <v>5.5</v>
      </c>
      <c r="BO38" s="150">
        <v>5.75</v>
      </c>
      <c r="BP38" s="150">
        <v>5</v>
      </c>
      <c r="BQ38" s="150">
        <v>3</v>
      </c>
      <c r="BR38" s="150">
        <v>0</v>
      </c>
      <c r="BS38" s="150">
        <v>1</v>
      </c>
      <c r="BT38" s="240">
        <v>3</v>
      </c>
      <c r="BU38" s="240">
        <v>2</v>
      </c>
      <c r="BV38" s="240">
        <v>3</v>
      </c>
      <c r="BW38" s="240">
        <v>2</v>
      </c>
    </row>
    <row r="39" spans="1:113" s="150" customFormat="1">
      <c r="A39" s="150" t="s">
        <v>853</v>
      </c>
      <c r="D39" s="150" t="s">
        <v>905</v>
      </c>
      <c r="E39" s="150" t="s">
        <v>911</v>
      </c>
      <c r="F39" s="150" t="s">
        <v>865</v>
      </c>
      <c r="G39" s="150" t="s">
        <v>884</v>
      </c>
      <c r="H39" s="150" t="s">
        <v>912</v>
      </c>
      <c r="BP39" s="150">
        <v>4</v>
      </c>
      <c r="BQ39" s="150">
        <v>5</v>
      </c>
      <c r="BR39" s="150">
        <v>3</v>
      </c>
      <c r="BS39" s="150">
        <v>3</v>
      </c>
      <c r="BT39" s="240">
        <v>4</v>
      </c>
      <c r="BU39" s="240">
        <v>0</v>
      </c>
    </row>
    <row r="40" spans="1:113" s="150" customFormat="1">
      <c r="A40" s="150" t="s">
        <v>853</v>
      </c>
      <c r="D40" s="150" t="s">
        <v>905</v>
      </c>
      <c r="E40" s="150" t="s">
        <v>911</v>
      </c>
      <c r="F40" s="150" t="s">
        <v>865</v>
      </c>
      <c r="G40" s="150" t="s">
        <v>884</v>
      </c>
      <c r="H40" s="150" t="s">
        <v>913</v>
      </c>
      <c r="BP40" s="150">
        <v>4</v>
      </c>
      <c r="BQ40" s="150">
        <v>6</v>
      </c>
      <c r="BR40" s="150">
        <v>2</v>
      </c>
      <c r="BS40" s="150">
        <v>1</v>
      </c>
      <c r="BT40" s="240">
        <v>2</v>
      </c>
      <c r="BU40" s="240">
        <v>3</v>
      </c>
    </row>
    <row r="41" spans="1:113" s="150" customFormat="1"/>
    <row r="42" spans="1:113" s="150" customFormat="1"/>
    <row r="43" spans="1:113">
      <c r="A43" s="141"/>
      <c r="B43" s="146"/>
      <c r="J43" s="146">
        <f>SUM(J5:J40)</f>
        <v>30</v>
      </c>
      <c r="K43" s="150">
        <f t="shared" ref="K43:BV43" si="0">SUM(K5:K40)</f>
        <v>20</v>
      </c>
      <c r="L43" s="150">
        <f t="shared" si="0"/>
        <v>30</v>
      </c>
      <c r="M43" s="150">
        <f t="shared" si="0"/>
        <v>20</v>
      </c>
      <c r="N43" s="150">
        <f t="shared" si="0"/>
        <v>37</v>
      </c>
      <c r="O43" s="150">
        <f t="shared" si="0"/>
        <v>34.5</v>
      </c>
      <c r="P43" s="150">
        <f t="shared" si="0"/>
        <v>37</v>
      </c>
      <c r="Q43" s="150">
        <f t="shared" si="0"/>
        <v>34.5</v>
      </c>
      <c r="R43" s="150">
        <f t="shared" si="0"/>
        <v>0</v>
      </c>
      <c r="S43" s="150">
        <f t="shared" si="0"/>
        <v>0.5</v>
      </c>
      <c r="T43" s="150">
        <f t="shared" si="0"/>
        <v>0</v>
      </c>
      <c r="U43" s="150">
        <f t="shared" si="0"/>
        <v>0.5</v>
      </c>
      <c r="V43" s="150">
        <f t="shared" si="0"/>
        <v>0</v>
      </c>
      <c r="W43" s="150">
        <f t="shared" si="0"/>
        <v>0.5</v>
      </c>
      <c r="X43" s="150">
        <f t="shared" si="0"/>
        <v>0</v>
      </c>
      <c r="Y43" s="150">
        <f t="shared" si="0"/>
        <v>0.5</v>
      </c>
      <c r="Z43" s="150">
        <f t="shared" si="0"/>
        <v>0</v>
      </c>
      <c r="AA43" s="150">
        <f t="shared" si="0"/>
        <v>0</v>
      </c>
      <c r="AB43" s="150">
        <f t="shared" si="0"/>
        <v>0</v>
      </c>
      <c r="AC43" s="150">
        <f t="shared" si="0"/>
        <v>0</v>
      </c>
      <c r="AD43" s="150">
        <f t="shared" si="0"/>
        <v>4.5</v>
      </c>
      <c r="AE43" s="150">
        <f t="shared" si="0"/>
        <v>4</v>
      </c>
      <c r="AF43" s="150">
        <f t="shared" si="0"/>
        <v>4.5</v>
      </c>
      <c r="AG43" s="150">
        <f t="shared" si="0"/>
        <v>4</v>
      </c>
      <c r="AH43" s="150">
        <f t="shared" si="0"/>
        <v>4</v>
      </c>
      <c r="AI43" s="150">
        <f t="shared" si="0"/>
        <v>2.5</v>
      </c>
      <c r="AJ43" s="150">
        <f t="shared" si="0"/>
        <v>4</v>
      </c>
      <c r="AK43" s="150">
        <f t="shared" si="0"/>
        <v>2.5</v>
      </c>
      <c r="AL43" s="150">
        <f t="shared" si="0"/>
        <v>1.5</v>
      </c>
      <c r="AM43" s="150">
        <f t="shared" si="0"/>
        <v>0</v>
      </c>
      <c r="AN43" s="150">
        <f t="shared" si="0"/>
        <v>1.5</v>
      </c>
      <c r="AO43" s="150">
        <f t="shared" si="0"/>
        <v>0</v>
      </c>
      <c r="AP43" s="150">
        <f t="shared" si="0"/>
        <v>1</v>
      </c>
      <c r="AQ43" s="150">
        <f t="shared" si="0"/>
        <v>1.5</v>
      </c>
      <c r="AR43" s="150">
        <f t="shared" si="0"/>
        <v>1</v>
      </c>
      <c r="AS43" s="150">
        <f t="shared" si="0"/>
        <v>1.5</v>
      </c>
      <c r="AT43" s="150">
        <f t="shared" si="0"/>
        <v>1.5</v>
      </c>
      <c r="AU43" s="150">
        <f t="shared" si="0"/>
        <v>5</v>
      </c>
      <c r="AV43" s="150">
        <f t="shared" si="0"/>
        <v>1.5</v>
      </c>
      <c r="AW43" s="150">
        <f t="shared" si="0"/>
        <v>5</v>
      </c>
      <c r="AX43" s="150">
        <f t="shared" si="0"/>
        <v>2</v>
      </c>
      <c r="AY43" s="150">
        <f t="shared" si="0"/>
        <v>0.5</v>
      </c>
      <c r="AZ43" s="150">
        <f t="shared" si="0"/>
        <v>2</v>
      </c>
      <c r="BA43" s="150">
        <f t="shared" si="0"/>
        <v>0.5</v>
      </c>
      <c r="BB43" s="150">
        <f t="shared" si="0"/>
        <v>2</v>
      </c>
      <c r="BC43" s="150">
        <f t="shared" si="0"/>
        <v>6</v>
      </c>
      <c r="BD43" s="150">
        <f t="shared" si="0"/>
        <v>1</v>
      </c>
      <c r="BE43" s="150">
        <f t="shared" si="0"/>
        <v>1</v>
      </c>
      <c r="BF43" s="150">
        <f t="shared" si="0"/>
        <v>4</v>
      </c>
      <c r="BG43" s="150">
        <f t="shared" si="0"/>
        <v>3</v>
      </c>
      <c r="BH43" s="150">
        <f t="shared" si="0"/>
        <v>37.5</v>
      </c>
      <c r="BI43" s="150">
        <f t="shared" si="0"/>
        <v>78.75</v>
      </c>
      <c r="BJ43" s="150">
        <f t="shared" si="0"/>
        <v>76.3</v>
      </c>
      <c r="BK43" s="150">
        <f t="shared" si="0"/>
        <v>95.55</v>
      </c>
      <c r="BL43" s="150">
        <f t="shared" si="0"/>
        <v>105.8</v>
      </c>
      <c r="BM43" s="150">
        <f t="shared" si="0"/>
        <v>80.05</v>
      </c>
      <c r="BN43" s="150">
        <f t="shared" si="0"/>
        <v>434.8</v>
      </c>
      <c r="BO43" s="150">
        <f t="shared" si="0"/>
        <v>203.05</v>
      </c>
      <c r="BP43" s="150">
        <f t="shared" si="0"/>
        <v>74.5</v>
      </c>
      <c r="BQ43" s="150">
        <f t="shared" si="0"/>
        <v>76.5</v>
      </c>
      <c r="BR43" s="150">
        <f t="shared" si="0"/>
        <v>136</v>
      </c>
      <c r="BS43" s="150">
        <f t="shared" si="0"/>
        <v>148</v>
      </c>
      <c r="BT43" s="150">
        <f t="shared" si="0"/>
        <v>222</v>
      </c>
      <c r="BU43" s="150">
        <f t="shared" si="0"/>
        <v>163</v>
      </c>
      <c r="BV43" s="150">
        <f t="shared" si="0"/>
        <v>150</v>
      </c>
      <c r="BW43" s="150">
        <f t="shared" ref="BW43:DI43" si="1">SUM(BW5:BW40)</f>
        <v>98</v>
      </c>
      <c r="BX43" s="150">
        <f t="shared" si="1"/>
        <v>52</v>
      </c>
      <c r="BY43" s="150">
        <f t="shared" si="1"/>
        <v>33</v>
      </c>
      <c r="BZ43" s="150">
        <f t="shared" si="1"/>
        <v>45</v>
      </c>
      <c r="CA43" s="150">
        <f t="shared" si="1"/>
        <v>41</v>
      </c>
      <c r="CB43" s="150">
        <f t="shared" si="1"/>
        <v>49.5</v>
      </c>
      <c r="CC43" s="150">
        <f t="shared" si="1"/>
        <v>42.5</v>
      </c>
      <c r="CD43" s="150">
        <f t="shared" si="1"/>
        <v>49.5</v>
      </c>
      <c r="CE43" s="150">
        <f t="shared" si="1"/>
        <v>42.5</v>
      </c>
      <c r="CF43" s="150">
        <f t="shared" si="1"/>
        <v>100</v>
      </c>
      <c r="CG43" s="150">
        <f t="shared" si="1"/>
        <v>64.5</v>
      </c>
      <c r="CH43" s="150">
        <f t="shared" si="1"/>
        <v>106</v>
      </c>
      <c r="CI43" s="150">
        <f t="shared" si="1"/>
        <v>52.5</v>
      </c>
      <c r="CJ43" s="150">
        <f t="shared" si="1"/>
        <v>76.5</v>
      </c>
      <c r="CK43" s="150">
        <f t="shared" si="1"/>
        <v>56.5</v>
      </c>
      <c r="CL43" s="150">
        <f t="shared" si="1"/>
        <v>174.5</v>
      </c>
      <c r="CM43" s="150">
        <f t="shared" si="1"/>
        <v>98.5</v>
      </c>
      <c r="CN43" s="150">
        <f t="shared" si="1"/>
        <v>32</v>
      </c>
      <c r="CO43" s="150">
        <f t="shared" si="1"/>
        <v>28</v>
      </c>
      <c r="CP43" s="150">
        <f t="shared" si="1"/>
        <v>52</v>
      </c>
      <c r="CQ43" s="150">
        <f t="shared" si="1"/>
        <v>39</v>
      </c>
      <c r="CR43" s="150">
        <f t="shared" si="1"/>
        <v>0</v>
      </c>
      <c r="CS43" s="150">
        <f t="shared" si="1"/>
        <v>0</v>
      </c>
      <c r="CT43" s="150">
        <f t="shared" si="1"/>
        <v>0</v>
      </c>
      <c r="CU43" s="150">
        <f t="shared" si="1"/>
        <v>0</v>
      </c>
      <c r="CV43" s="150">
        <f t="shared" si="1"/>
        <v>0</v>
      </c>
      <c r="CW43" s="150">
        <f t="shared" si="1"/>
        <v>0</v>
      </c>
      <c r="CX43" s="150">
        <f t="shared" si="1"/>
        <v>0</v>
      </c>
      <c r="CY43" s="150">
        <f t="shared" si="1"/>
        <v>0</v>
      </c>
      <c r="CZ43" s="150">
        <f t="shared" si="1"/>
        <v>0</v>
      </c>
      <c r="DA43" s="150">
        <f t="shared" si="1"/>
        <v>0</v>
      </c>
      <c r="DB43" s="150">
        <f t="shared" si="1"/>
        <v>0</v>
      </c>
      <c r="DC43" s="150">
        <f t="shared" si="1"/>
        <v>0</v>
      </c>
      <c r="DD43" s="150">
        <f t="shared" si="1"/>
        <v>0</v>
      </c>
      <c r="DE43" s="150">
        <f t="shared" si="1"/>
        <v>0</v>
      </c>
      <c r="DF43" s="150">
        <f t="shared" si="1"/>
        <v>0</v>
      </c>
      <c r="DG43" s="150">
        <f t="shared" si="1"/>
        <v>0</v>
      </c>
      <c r="DH43" s="150">
        <f t="shared" si="1"/>
        <v>0</v>
      </c>
      <c r="DI43" s="150">
        <f t="shared" si="1"/>
        <v>0</v>
      </c>
    </row>
    <row r="44" spans="1:113">
      <c r="A44" s="141"/>
      <c r="B44" s="146"/>
      <c r="J44" s="279">
        <f>SUM(J43:K43)</f>
        <v>50</v>
      </c>
      <c r="K44" s="279"/>
      <c r="L44" s="279">
        <f>SUM(L43:M43)</f>
        <v>50</v>
      </c>
      <c r="M44" s="279"/>
      <c r="N44" s="279">
        <f t="shared" ref="N44" si="2">SUM(N43:O43)</f>
        <v>71.5</v>
      </c>
      <c r="O44" s="279"/>
      <c r="P44" s="279">
        <f>SUM(P43:Q43)</f>
        <v>71.5</v>
      </c>
      <c r="Q44" s="279"/>
      <c r="R44" s="279">
        <f t="shared" ref="R44" si="3">SUM(R43:S43)</f>
        <v>0.5</v>
      </c>
      <c r="S44" s="279"/>
      <c r="T44" s="279">
        <f t="shared" ref="T44" si="4">SUM(T43:U43)</f>
        <v>0.5</v>
      </c>
      <c r="U44" s="279"/>
      <c r="V44" s="279">
        <f t="shared" ref="V44" si="5">SUM(V43:W43)</f>
        <v>0.5</v>
      </c>
      <c r="W44" s="279"/>
      <c r="X44" s="279">
        <f t="shared" ref="X44" si="6">SUM(X43:Y43)</f>
        <v>0.5</v>
      </c>
      <c r="Y44" s="279"/>
      <c r="Z44" s="279">
        <f t="shared" ref="Z44" si="7">SUM(Z43:AA43)</f>
        <v>0</v>
      </c>
      <c r="AA44" s="279"/>
      <c r="AB44" s="279">
        <f t="shared" ref="AB44" si="8">SUM(AB43:AC43)</f>
        <v>0</v>
      </c>
      <c r="AC44" s="279"/>
      <c r="AD44" s="279">
        <f t="shared" ref="AD44" si="9">SUM(AD43:AE43)</f>
        <v>8.5</v>
      </c>
      <c r="AE44" s="279"/>
      <c r="AF44" s="279">
        <f t="shared" ref="AF44" si="10">SUM(AF43:AG43)</f>
        <v>8.5</v>
      </c>
      <c r="AG44" s="279"/>
      <c r="AH44" s="279">
        <f t="shared" ref="AH44" si="11">SUM(AH43:AI43)</f>
        <v>6.5</v>
      </c>
      <c r="AI44" s="279"/>
      <c r="AJ44" s="279">
        <f t="shared" ref="AJ44" si="12">SUM(AJ43:AK43)</f>
        <v>6.5</v>
      </c>
      <c r="AK44" s="279"/>
      <c r="AL44" s="279">
        <f t="shared" ref="AL44" si="13">SUM(AL43:AM43)</f>
        <v>1.5</v>
      </c>
      <c r="AM44" s="279"/>
      <c r="AN44" s="279">
        <f t="shared" ref="AN44:CX44" si="14">SUM(AN43:AO43)</f>
        <v>1.5</v>
      </c>
      <c r="AO44" s="279"/>
      <c r="AP44" s="279">
        <f t="shared" si="14"/>
        <v>2.5</v>
      </c>
      <c r="AQ44" s="279"/>
      <c r="AR44" s="279">
        <f t="shared" si="14"/>
        <v>2.5</v>
      </c>
      <c r="AS44" s="279"/>
      <c r="AT44" s="279">
        <f t="shared" si="14"/>
        <v>6.5</v>
      </c>
      <c r="AU44" s="279"/>
      <c r="AV44" s="279">
        <f t="shared" si="14"/>
        <v>6.5</v>
      </c>
      <c r="AW44" s="279"/>
      <c r="AX44" s="279">
        <f t="shared" si="14"/>
        <v>2.5</v>
      </c>
      <c r="AY44" s="279"/>
      <c r="AZ44" s="279">
        <f t="shared" si="14"/>
        <v>2.5</v>
      </c>
      <c r="BA44" s="279"/>
      <c r="BB44" s="279">
        <f t="shared" si="14"/>
        <v>8</v>
      </c>
      <c r="BC44" s="279"/>
      <c r="BD44" s="279">
        <f t="shared" si="14"/>
        <v>2</v>
      </c>
      <c r="BE44" s="279"/>
      <c r="BF44" s="279">
        <f t="shared" si="14"/>
        <v>7</v>
      </c>
      <c r="BG44" s="279"/>
      <c r="BH44" s="279">
        <f t="shared" si="14"/>
        <v>116.25</v>
      </c>
      <c r="BI44" s="279"/>
      <c r="BJ44" s="279">
        <f t="shared" si="14"/>
        <v>171.85</v>
      </c>
      <c r="BK44" s="279"/>
      <c r="BL44" s="279">
        <f t="shared" si="14"/>
        <v>185.85</v>
      </c>
      <c r="BM44" s="279"/>
      <c r="BN44" s="279">
        <f t="shared" si="14"/>
        <v>637.85</v>
      </c>
      <c r="BO44" s="279"/>
      <c r="BP44" s="279">
        <f t="shared" si="14"/>
        <v>151</v>
      </c>
      <c r="BQ44" s="279"/>
      <c r="BR44" s="279">
        <f t="shared" si="14"/>
        <v>284</v>
      </c>
      <c r="BS44" s="279"/>
      <c r="BT44" s="279">
        <f t="shared" si="14"/>
        <v>385</v>
      </c>
      <c r="BU44" s="279"/>
      <c r="BV44" s="279">
        <f t="shared" si="14"/>
        <v>248</v>
      </c>
      <c r="BW44" s="279"/>
      <c r="BX44" s="279">
        <f t="shared" si="14"/>
        <v>85</v>
      </c>
      <c r="BY44" s="279"/>
      <c r="BZ44" s="279">
        <f t="shared" si="14"/>
        <v>86</v>
      </c>
      <c r="CA44" s="279"/>
      <c r="CB44" s="279">
        <f t="shared" si="14"/>
        <v>92</v>
      </c>
      <c r="CC44" s="279"/>
      <c r="CD44" s="279">
        <f t="shared" si="14"/>
        <v>92</v>
      </c>
      <c r="CE44" s="279"/>
      <c r="CF44" s="279">
        <f t="shared" si="14"/>
        <v>164.5</v>
      </c>
      <c r="CG44" s="279"/>
      <c r="CH44" s="279">
        <f t="shared" si="14"/>
        <v>158.5</v>
      </c>
      <c r="CI44" s="279"/>
      <c r="CJ44" s="279">
        <f t="shared" si="14"/>
        <v>133</v>
      </c>
      <c r="CK44" s="279"/>
      <c r="CL44" s="279">
        <f t="shared" si="14"/>
        <v>273</v>
      </c>
      <c r="CM44" s="279"/>
      <c r="CN44" s="279">
        <f t="shared" si="14"/>
        <v>60</v>
      </c>
      <c r="CO44" s="279"/>
      <c r="CP44" s="279">
        <f t="shared" si="14"/>
        <v>91</v>
      </c>
      <c r="CQ44" s="279"/>
      <c r="CR44" s="279">
        <f t="shared" si="14"/>
        <v>0</v>
      </c>
      <c r="CS44" s="279"/>
      <c r="CT44" s="279">
        <f t="shared" si="14"/>
        <v>0</v>
      </c>
      <c r="CU44" s="279"/>
      <c r="CV44" s="279">
        <f t="shared" si="14"/>
        <v>0</v>
      </c>
      <c r="CW44" s="279"/>
      <c r="CX44" s="279">
        <f t="shared" si="14"/>
        <v>0</v>
      </c>
      <c r="CY44" s="279"/>
      <c r="CZ44" s="279">
        <f t="shared" ref="CZ44:DF44" si="15">SUM(CZ43:DA43)</f>
        <v>0</v>
      </c>
      <c r="DA44" s="279"/>
      <c r="DB44" s="279">
        <f t="shared" si="15"/>
        <v>0</v>
      </c>
      <c r="DC44" s="279"/>
      <c r="DD44" s="279">
        <f t="shared" si="15"/>
        <v>0</v>
      </c>
      <c r="DE44" s="279"/>
      <c r="DF44" s="279">
        <f t="shared" si="15"/>
        <v>0</v>
      </c>
      <c r="DG44" s="279"/>
    </row>
    <row r="45" spans="1:113">
      <c r="A45" s="141"/>
      <c r="B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row>
    <row r="46" spans="1:113">
      <c r="J46" s="147" t="s">
        <v>667</v>
      </c>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row>
    <row r="47" spans="1:113">
      <c r="J47" s="146">
        <f>COUNT(J5:J40)</f>
        <v>7</v>
      </c>
      <c r="K47" s="150">
        <f t="shared" ref="K47:BV47" si="16">COUNT(K5:K40)</f>
        <v>7</v>
      </c>
      <c r="L47" s="150">
        <f t="shared" si="16"/>
        <v>7</v>
      </c>
      <c r="M47" s="150">
        <f t="shared" si="16"/>
        <v>7</v>
      </c>
      <c r="N47" s="150">
        <f t="shared" si="16"/>
        <v>7</v>
      </c>
      <c r="O47" s="150">
        <f t="shared" si="16"/>
        <v>7</v>
      </c>
      <c r="P47" s="150">
        <f t="shared" si="16"/>
        <v>7</v>
      </c>
      <c r="Q47" s="150">
        <f t="shared" si="16"/>
        <v>7</v>
      </c>
      <c r="R47" s="150">
        <f t="shared" si="16"/>
        <v>7</v>
      </c>
      <c r="S47" s="150">
        <f t="shared" si="16"/>
        <v>7</v>
      </c>
      <c r="T47" s="150">
        <f t="shared" si="16"/>
        <v>7</v>
      </c>
      <c r="U47" s="150">
        <f t="shared" si="16"/>
        <v>7</v>
      </c>
      <c r="V47" s="150">
        <f t="shared" si="16"/>
        <v>7</v>
      </c>
      <c r="W47" s="150">
        <f t="shared" si="16"/>
        <v>7</v>
      </c>
      <c r="X47" s="150">
        <f t="shared" si="16"/>
        <v>7</v>
      </c>
      <c r="Y47" s="150">
        <f t="shared" si="16"/>
        <v>7</v>
      </c>
      <c r="Z47" s="150">
        <f t="shared" si="16"/>
        <v>7</v>
      </c>
      <c r="AA47" s="150">
        <f t="shared" si="16"/>
        <v>7</v>
      </c>
      <c r="AB47" s="150">
        <f t="shared" si="16"/>
        <v>7</v>
      </c>
      <c r="AC47" s="150">
        <f t="shared" si="16"/>
        <v>7</v>
      </c>
      <c r="AD47" s="150">
        <f t="shared" si="16"/>
        <v>7</v>
      </c>
      <c r="AE47" s="150">
        <f t="shared" si="16"/>
        <v>7</v>
      </c>
      <c r="AF47" s="150">
        <f t="shared" si="16"/>
        <v>7</v>
      </c>
      <c r="AG47" s="150">
        <f t="shared" si="16"/>
        <v>7</v>
      </c>
      <c r="AH47" s="150">
        <f t="shared" si="16"/>
        <v>7</v>
      </c>
      <c r="AI47" s="150">
        <f t="shared" si="16"/>
        <v>7</v>
      </c>
      <c r="AJ47" s="150">
        <f t="shared" si="16"/>
        <v>7</v>
      </c>
      <c r="AK47" s="150">
        <f t="shared" si="16"/>
        <v>7</v>
      </c>
      <c r="AL47" s="150">
        <f t="shared" si="16"/>
        <v>7</v>
      </c>
      <c r="AM47" s="150">
        <f t="shared" si="16"/>
        <v>7</v>
      </c>
      <c r="AN47" s="150">
        <f t="shared" si="16"/>
        <v>7</v>
      </c>
      <c r="AO47" s="150">
        <f t="shared" si="16"/>
        <v>7</v>
      </c>
      <c r="AP47" s="150">
        <f t="shared" si="16"/>
        <v>11</v>
      </c>
      <c r="AQ47" s="150">
        <f t="shared" si="16"/>
        <v>11</v>
      </c>
      <c r="AR47" s="150">
        <f t="shared" si="16"/>
        <v>11</v>
      </c>
      <c r="AS47" s="150">
        <f t="shared" si="16"/>
        <v>11</v>
      </c>
      <c r="AT47" s="150">
        <f t="shared" si="16"/>
        <v>11</v>
      </c>
      <c r="AU47" s="150">
        <f t="shared" si="16"/>
        <v>11</v>
      </c>
      <c r="AV47" s="150">
        <f t="shared" si="16"/>
        <v>11</v>
      </c>
      <c r="AW47" s="150">
        <f t="shared" si="16"/>
        <v>11</v>
      </c>
      <c r="AX47" s="150">
        <f t="shared" si="16"/>
        <v>11</v>
      </c>
      <c r="AY47" s="150">
        <f t="shared" si="16"/>
        <v>11</v>
      </c>
      <c r="AZ47" s="150">
        <f t="shared" si="16"/>
        <v>11</v>
      </c>
      <c r="BA47" s="150">
        <f t="shared" si="16"/>
        <v>11</v>
      </c>
      <c r="BB47" s="150">
        <f t="shared" si="16"/>
        <v>13</v>
      </c>
      <c r="BC47" s="150">
        <f t="shared" si="16"/>
        <v>13</v>
      </c>
      <c r="BD47" s="150">
        <f t="shared" si="16"/>
        <v>13</v>
      </c>
      <c r="BE47" s="150">
        <f t="shared" si="16"/>
        <v>13</v>
      </c>
      <c r="BF47" s="150">
        <f t="shared" si="16"/>
        <v>18</v>
      </c>
      <c r="BG47" s="150">
        <f t="shared" si="16"/>
        <v>18</v>
      </c>
      <c r="BH47" s="150">
        <f t="shared" si="16"/>
        <v>25</v>
      </c>
      <c r="BI47" s="150">
        <f t="shared" si="16"/>
        <v>25</v>
      </c>
      <c r="BJ47" s="150">
        <f t="shared" si="16"/>
        <v>26</v>
      </c>
      <c r="BK47" s="150">
        <f t="shared" si="16"/>
        <v>26</v>
      </c>
      <c r="BL47" s="150">
        <f t="shared" si="16"/>
        <v>26</v>
      </c>
      <c r="BM47" s="150">
        <f t="shared" si="16"/>
        <v>26</v>
      </c>
      <c r="BN47" s="150">
        <f t="shared" si="16"/>
        <v>25</v>
      </c>
      <c r="BO47" s="150">
        <f t="shared" si="16"/>
        <v>25</v>
      </c>
      <c r="BP47" s="150">
        <f t="shared" si="16"/>
        <v>20</v>
      </c>
      <c r="BQ47" s="150">
        <f t="shared" si="16"/>
        <v>20</v>
      </c>
      <c r="BR47" s="150">
        <f t="shared" si="16"/>
        <v>21</v>
      </c>
      <c r="BS47" s="150">
        <f t="shared" si="16"/>
        <v>21</v>
      </c>
      <c r="BT47" s="150">
        <f t="shared" si="16"/>
        <v>22</v>
      </c>
      <c r="BU47" s="150">
        <f t="shared" si="16"/>
        <v>22</v>
      </c>
      <c r="BV47" s="150">
        <f t="shared" si="16"/>
        <v>21</v>
      </c>
      <c r="BW47" s="150">
        <f t="shared" ref="BW47:DI47" si="17">COUNT(BW5:BW40)</f>
        <v>21</v>
      </c>
      <c r="BX47" s="150">
        <f t="shared" si="17"/>
        <v>17</v>
      </c>
      <c r="BY47" s="150">
        <f t="shared" si="17"/>
        <v>17</v>
      </c>
      <c r="BZ47" s="150">
        <f t="shared" si="17"/>
        <v>17</v>
      </c>
      <c r="CA47" s="150">
        <f t="shared" si="17"/>
        <v>17</v>
      </c>
      <c r="CB47" s="150">
        <f t="shared" si="17"/>
        <v>16</v>
      </c>
      <c r="CC47" s="150">
        <f t="shared" si="17"/>
        <v>16</v>
      </c>
      <c r="CD47" s="150">
        <f t="shared" si="17"/>
        <v>16</v>
      </c>
      <c r="CE47" s="150">
        <f t="shared" si="17"/>
        <v>16</v>
      </c>
      <c r="CF47" s="150">
        <f t="shared" si="17"/>
        <v>11</v>
      </c>
      <c r="CG47" s="150">
        <f t="shared" si="17"/>
        <v>11</v>
      </c>
      <c r="CH47" s="150">
        <f t="shared" si="17"/>
        <v>11</v>
      </c>
      <c r="CI47" s="150">
        <f t="shared" si="17"/>
        <v>11</v>
      </c>
      <c r="CJ47" s="150">
        <f t="shared" si="17"/>
        <v>10</v>
      </c>
      <c r="CK47" s="150">
        <f t="shared" si="17"/>
        <v>10</v>
      </c>
      <c r="CL47" s="150">
        <f t="shared" si="17"/>
        <v>10</v>
      </c>
      <c r="CM47" s="150">
        <f t="shared" si="17"/>
        <v>10</v>
      </c>
      <c r="CN47" s="150">
        <f t="shared" si="17"/>
        <v>10</v>
      </c>
      <c r="CO47" s="150">
        <f t="shared" si="17"/>
        <v>10</v>
      </c>
      <c r="CP47" s="150">
        <f t="shared" si="17"/>
        <v>10</v>
      </c>
      <c r="CQ47" s="150">
        <f t="shared" si="17"/>
        <v>10</v>
      </c>
      <c r="CR47" s="150">
        <f t="shared" si="17"/>
        <v>0</v>
      </c>
      <c r="CS47" s="150">
        <f t="shared" si="17"/>
        <v>0</v>
      </c>
      <c r="CT47" s="150">
        <f t="shared" si="17"/>
        <v>0</v>
      </c>
      <c r="CU47" s="150">
        <f t="shared" si="17"/>
        <v>0</v>
      </c>
      <c r="CV47" s="150">
        <f t="shared" si="17"/>
        <v>0</v>
      </c>
      <c r="CW47" s="150">
        <f t="shared" si="17"/>
        <v>0</v>
      </c>
      <c r="CX47" s="150">
        <f t="shared" si="17"/>
        <v>0</v>
      </c>
      <c r="CY47" s="150">
        <f t="shared" si="17"/>
        <v>0</v>
      </c>
      <c r="CZ47" s="150">
        <f t="shared" si="17"/>
        <v>0</v>
      </c>
      <c r="DA47" s="150">
        <f t="shared" si="17"/>
        <v>0</v>
      </c>
      <c r="DB47" s="150">
        <f t="shared" si="17"/>
        <v>0</v>
      </c>
      <c r="DC47" s="150">
        <f t="shared" si="17"/>
        <v>0</v>
      </c>
      <c r="DD47" s="150">
        <f t="shared" si="17"/>
        <v>0</v>
      </c>
      <c r="DE47" s="150">
        <f t="shared" si="17"/>
        <v>0</v>
      </c>
      <c r="DF47" s="150">
        <f t="shared" si="17"/>
        <v>0</v>
      </c>
      <c r="DG47" s="150">
        <f t="shared" si="17"/>
        <v>0</v>
      </c>
      <c r="DH47" s="150">
        <f t="shared" si="17"/>
        <v>0</v>
      </c>
      <c r="DI47" s="150">
        <f t="shared" si="17"/>
        <v>0</v>
      </c>
    </row>
    <row r="48" spans="1:113">
      <c r="J48" s="279">
        <f>MAX(J47:K47)</f>
        <v>7</v>
      </c>
      <c r="K48" s="279"/>
      <c r="L48" s="279">
        <f>MAX(L47:M47)</f>
        <v>7</v>
      </c>
      <c r="M48" s="279"/>
      <c r="N48" s="279">
        <f t="shared" ref="N48" si="18">MAX(N47:O47)</f>
        <v>7</v>
      </c>
      <c r="O48" s="279"/>
      <c r="P48" s="279">
        <f>MAX(P47:Q47)</f>
        <v>7</v>
      </c>
      <c r="Q48" s="279"/>
      <c r="R48" s="279">
        <f t="shared" ref="R48" si="19">MAX(R47:S47)</f>
        <v>7</v>
      </c>
      <c r="S48" s="279"/>
      <c r="T48" s="279">
        <f t="shared" ref="T48" si="20">MAX(T47:U47)</f>
        <v>7</v>
      </c>
      <c r="U48" s="279"/>
      <c r="V48" s="279">
        <f t="shared" ref="V48" si="21">MAX(V47:W47)</f>
        <v>7</v>
      </c>
      <c r="W48" s="279"/>
      <c r="X48" s="279">
        <f t="shared" ref="X48" si="22">MAX(X47:Y47)</f>
        <v>7</v>
      </c>
      <c r="Y48" s="279"/>
      <c r="Z48" s="279">
        <f t="shared" ref="Z48" si="23">MAX(Z47:AA47)</f>
        <v>7</v>
      </c>
      <c r="AA48" s="279"/>
      <c r="AB48" s="279">
        <f>MAX(AB47:AC47)</f>
        <v>7</v>
      </c>
      <c r="AC48" s="279"/>
      <c r="AD48" s="279">
        <f t="shared" ref="AD48" si="24">MAX(AD47:AE47)</f>
        <v>7</v>
      </c>
      <c r="AE48" s="279"/>
      <c r="AF48" s="279">
        <f t="shared" ref="AF48" si="25">MAX(AF47:AG47)</f>
        <v>7</v>
      </c>
      <c r="AG48" s="279"/>
      <c r="AH48" s="279">
        <f t="shared" ref="AH48" si="26">MAX(AH47:AI47)</f>
        <v>7</v>
      </c>
      <c r="AI48" s="279"/>
      <c r="AJ48" s="279">
        <f t="shared" ref="AJ48" si="27">MAX(AJ47:AK47)</f>
        <v>7</v>
      </c>
      <c r="AK48" s="279"/>
      <c r="AL48" s="279">
        <f t="shared" ref="AL48" si="28">MAX(AL47:AM47)</f>
        <v>7</v>
      </c>
      <c r="AM48" s="279"/>
      <c r="AN48" s="279">
        <f t="shared" ref="AN48" si="29">MAX(AN47:AO47)</f>
        <v>7</v>
      </c>
      <c r="AO48" s="279"/>
      <c r="AP48" s="279">
        <f t="shared" ref="AP48" si="30">MAX(AP47:AQ47)</f>
        <v>11</v>
      </c>
      <c r="AQ48" s="279"/>
      <c r="AR48" s="279">
        <f t="shared" ref="AR48" si="31">MAX(AR47:AS47)</f>
        <v>11</v>
      </c>
      <c r="AS48" s="279"/>
      <c r="AT48" s="279">
        <f t="shared" ref="AT48" si="32">MAX(AT47:AU47)</f>
        <v>11</v>
      </c>
      <c r="AU48" s="279"/>
      <c r="AV48" s="279">
        <f t="shared" ref="AV48" si="33">MAX(AV47:AW47)</f>
        <v>11</v>
      </c>
      <c r="AW48" s="279"/>
      <c r="AX48" s="279">
        <f t="shared" ref="AX48" si="34">MAX(AX47:AY47)</f>
        <v>11</v>
      </c>
      <c r="AY48" s="279"/>
      <c r="AZ48" s="279">
        <f t="shared" ref="AZ48" si="35">MAX(AZ47:BA47)</f>
        <v>11</v>
      </c>
      <c r="BA48" s="279"/>
      <c r="BB48" s="279">
        <f t="shared" ref="BB48" si="36">MAX(BB47:BC47)</f>
        <v>13</v>
      </c>
      <c r="BC48" s="279"/>
      <c r="BD48" s="279">
        <f t="shared" ref="BD48" si="37">MAX(BD47:BE47)</f>
        <v>13</v>
      </c>
      <c r="BE48" s="279"/>
      <c r="BF48" s="279">
        <f t="shared" ref="BF48" si="38">MAX(BF47:BG47)</f>
        <v>18</v>
      </c>
      <c r="BG48" s="279"/>
      <c r="BH48" s="279">
        <f t="shared" ref="BH48" si="39">MAX(BH47:BI47)</f>
        <v>25</v>
      </c>
      <c r="BI48" s="279"/>
      <c r="BJ48" s="279">
        <f t="shared" ref="BJ48" si="40">MAX(BJ47:BK47)</f>
        <v>26</v>
      </c>
      <c r="BK48" s="279"/>
      <c r="BL48" s="279">
        <f t="shared" ref="BL48" si="41">MAX(BL47:BM47)</f>
        <v>26</v>
      </c>
      <c r="BM48" s="279"/>
      <c r="BN48" s="279">
        <f t="shared" ref="BN48" si="42">MAX(BN47:BO47)</f>
        <v>25</v>
      </c>
      <c r="BO48" s="279"/>
      <c r="BP48" s="279">
        <f t="shared" ref="BP48" si="43">MAX(BP47:BQ47)</f>
        <v>20</v>
      </c>
      <c r="BQ48" s="279"/>
      <c r="BR48" s="279">
        <f t="shared" ref="BR48" si="44">MAX(BR47:BS47)</f>
        <v>21</v>
      </c>
      <c r="BS48" s="279"/>
      <c r="BT48" s="279">
        <f t="shared" ref="BT48" si="45">MAX(BT47:BU47)</f>
        <v>22</v>
      </c>
      <c r="BU48" s="279"/>
      <c r="BV48" s="279">
        <f t="shared" ref="BV48" si="46">MAX(BV47:BW47)</f>
        <v>21</v>
      </c>
      <c r="BW48" s="279"/>
      <c r="BX48" s="279">
        <f t="shared" ref="BX48" si="47">MAX(BX47:BY47)</f>
        <v>17</v>
      </c>
      <c r="BY48" s="279"/>
      <c r="BZ48" s="279">
        <f t="shared" ref="BZ48" si="48">MAX(BZ47:CA47)</f>
        <v>17</v>
      </c>
      <c r="CA48" s="279"/>
      <c r="CB48" s="279">
        <f t="shared" ref="CB48" si="49">MAX(CB47:CC47)</f>
        <v>16</v>
      </c>
      <c r="CC48" s="279"/>
      <c r="CD48" s="279">
        <f t="shared" ref="CD48" si="50">MAX(CD47:CE47)</f>
        <v>16</v>
      </c>
      <c r="CE48" s="279"/>
      <c r="CF48" s="279">
        <f t="shared" ref="CF48" si="51">MAX(CF47:CG47)</f>
        <v>11</v>
      </c>
      <c r="CG48" s="279"/>
      <c r="CH48" s="279">
        <f t="shared" ref="CH48" si="52">MAX(CH47:CI47)</f>
        <v>11</v>
      </c>
      <c r="CI48" s="279"/>
      <c r="CJ48" s="279">
        <f t="shared" ref="CJ48" si="53">MAX(CJ47:CK47)</f>
        <v>10</v>
      </c>
      <c r="CK48" s="279"/>
      <c r="CL48" s="279">
        <f t="shared" ref="CL48" si="54">MAX(CL47:CM47)</f>
        <v>10</v>
      </c>
      <c r="CM48" s="279"/>
      <c r="CN48" s="279">
        <f t="shared" ref="CN48" si="55">MAX(CN47:CO47)</f>
        <v>10</v>
      </c>
      <c r="CO48" s="279"/>
      <c r="CP48" s="279">
        <f t="shared" ref="CP48" si="56">MAX(CP47:CQ47)</f>
        <v>10</v>
      </c>
      <c r="CQ48" s="279"/>
      <c r="CR48" s="279">
        <f t="shared" ref="CR48" si="57">MAX(CR47:CS47)</f>
        <v>0</v>
      </c>
      <c r="CS48" s="279"/>
      <c r="CT48" s="279">
        <f t="shared" ref="CT48" si="58">MAX(CT47:CU47)</f>
        <v>0</v>
      </c>
      <c r="CU48" s="279"/>
      <c r="CV48" s="279">
        <f t="shared" ref="CV48" si="59">MAX(CV47:CW47)</f>
        <v>0</v>
      </c>
      <c r="CW48" s="279"/>
      <c r="CX48" s="279">
        <f t="shared" ref="CX48" si="60">MAX(CX47:CY47)</f>
        <v>0</v>
      </c>
      <c r="CY48" s="279"/>
      <c r="CZ48" s="279">
        <f t="shared" ref="CZ48" si="61">MAX(CZ47:DA47)</f>
        <v>0</v>
      </c>
      <c r="DA48" s="279"/>
      <c r="DB48" s="279">
        <f t="shared" ref="DB48" si="62">MAX(DB47:DC47)</f>
        <v>0</v>
      </c>
      <c r="DC48" s="279"/>
      <c r="DD48" s="279">
        <f t="shared" ref="DD48" si="63">MAX(DD47:DE47)</f>
        <v>0</v>
      </c>
      <c r="DE48" s="279"/>
      <c r="DF48" s="279">
        <f t="shared" ref="DF48" si="64">MAX(DF47:DG47)</f>
        <v>0</v>
      </c>
      <c r="DG48" s="279"/>
    </row>
    <row r="49" spans="10:111">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row>
    <row r="50" spans="10:111">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row>
    <row r="51" spans="10:111">
      <c r="J51" s="59" t="s">
        <v>674</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row>
    <row r="52" spans="10:111">
      <c r="J52" s="280" t="s">
        <v>675</v>
      </c>
      <c r="K52" s="280"/>
      <c r="L52" s="280"/>
      <c r="M52" s="280"/>
      <c r="N52" s="60">
        <v>1</v>
      </c>
      <c r="O52" s="60">
        <v>2</v>
      </c>
      <c r="P52" s="60">
        <v>3</v>
      </c>
      <c r="Q52" s="60">
        <v>4</v>
      </c>
      <c r="R52" s="60">
        <v>5</v>
      </c>
      <c r="S52" s="60">
        <v>6</v>
      </c>
      <c r="T52" s="60">
        <v>7</v>
      </c>
      <c r="U52" s="60">
        <v>8</v>
      </c>
      <c r="V52" s="60">
        <v>9</v>
      </c>
      <c r="W52" s="60">
        <v>10</v>
      </c>
      <c r="X52" s="60">
        <v>11</v>
      </c>
      <c r="Y52" s="60">
        <v>12</v>
      </c>
      <c r="Z52" s="60">
        <v>13</v>
      </c>
      <c r="AA52" s="60">
        <v>14</v>
      </c>
      <c r="AB52" s="60">
        <v>15</v>
      </c>
      <c r="AC52" s="60">
        <v>16</v>
      </c>
      <c r="AD52" s="60">
        <v>17</v>
      </c>
      <c r="AE52" s="60">
        <v>18</v>
      </c>
      <c r="AF52" s="60">
        <v>19</v>
      </c>
      <c r="AG52" s="60">
        <v>20</v>
      </c>
      <c r="AH52" s="60">
        <v>21</v>
      </c>
      <c r="AI52" s="60">
        <v>22</v>
      </c>
      <c r="AJ52" s="60">
        <v>23</v>
      </c>
      <c r="AK52" s="60">
        <v>24</v>
      </c>
      <c r="AL52" s="60">
        <v>25</v>
      </c>
      <c r="AM52" s="60">
        <v>26</v>
      </c>
      <c r="AN52" s="60">
        <v>27</v>
      </c>
      <c r="AO52" s="60">
        <v>28</v>
      </c>
      <c r="AP52" s="60">
        <v>29</v>
      </c>
      <c r="AQ52" s="60">
        <v>30</v>
      </c>
      <c r="AR52" s="60">
        <v>31</v>
      </c>
      <c r="AS52" s="60">
        <v>32</v>
      </c>
      <c r="AT52" s="60">
        <v>33</v>
      </c>
      <c r="AU52" s="60">
        <v>34</v>
      </c>
      <c r="AV52" s="60">
        <v>35</v>
      </c>
      <c r="AW52" s="60">
        <v>36</v>
      </c>
      <c r="AX52" s="60">
        <v>37</v>
      </c>
      <c r="AY52" s="60">
        <v>38</v>
      </c>
      <c r="AZ52" s="60">
        <v>39</v>
      </c>
      <c r="BA52" s="60">
        <v>40</v>
      </c>
      <c r="BB52" s="60">
        <v>41</v>
      </c>
      <c r="BC52" s="60">
        <v>42</v>
      </c>
      <c r="BD52" s="60">
        <v>43</v>
      </c>
      <c r="BE52" s="60">
        <v>44</v>
      </c>
      <c r="BF52" s="60">
        <v>45</v>
      </c>
      <c r="BG52" s="60">
        <v>46</v>
      </c>
      <c r="BH52" s="60">
        <v>47</v>
      </c>
      <c r="BI52" s="60">
        <v>48</v>
      </c>
      <c r="BJ52" s="60">
        <v>49</v>
      </c>
      <c r="BK52" s="60">
        <v>50</v>
      </c>
      <c r="BL52" s="60">
        <v>51</v>
      </c>
      <c r="BM52" s="60">
        <v>52</v>
      </c>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row>
    <row r="53" spans="10:111">
      <c r="J53" s="280" t="s">
        <v>676</v>
      </c>
      <c r="K53" s="280"/>
      <c r="L53" s="280"/>
      <c r="M53" s="280"/>
      <c r="N53" s="60">
        <f>J44</f>
        <v>50</v>
      </c>
      <c r="O53" s="60">
        <f>L44</f>
        <v>50</v>
      </c>
      <c r="P53" s="60">
        <f>N44</f>
        <v>71.5</v>
      </c>
      <c r="Q53" s="60">
        <f>P44</f>
        <v>71.5</v>
      </c>
      <c r="R53" s="60">
        <f>R44</f>
        <v>0.5</v>
      </c>
      <c r="S53" s="60">
        <f>T44</f>
        <v>0.5</v>
      </c>
      <c r="T53" s="60">
        <f>V44</f>
        <v>0.5</v>
      </c>
      <c r="U53" s="60">
        <f>X44</f>
        <v>0.5</v>
      </c>
      <c r="V53" s="60">
        <f>Z44</f>
        <v>0</v>
      </c>
      <c r="W53" s="60">
        <f>AB44</f>
        <v>0</v>
      </c>
      <c r="X53" s="60">
        <f>AD44</f>
        <v>8.5</v>
      </c>
      <c r="Y53" s="60">
        <f>AF44</f>
        <v>8.5</v>
      </c>
      <c r="Z53" s="60">
        <f>AH44</f>
        <v>6.5</v>
      </c>
      <c r="AA53" s="60">
        <f>AJ44</f>
        <v>6.5</v>
      </c>
      <c r="AB53" s="60">
        <f>AL44</f>
        <v>1.5</v>
      </c>
      <c r="AC53" s="60">
        <f>AN44</f>
        <v>1.5</v>
      </c>
      <c r="AD53" s="60">
        <f>AP44</f>
        <v>2.5</v>
      </c>
      <c r="AE53" s="60">
        <f>AR44</f>
        <v>2.5</v>
      </c>
      <c r="AF53" s="60">
        <f>AT44</f>
        <v>6.5</v>
      </c>
      <c r="AG53" s="60">
        <f>AV44</f>
        <v>6.5</v>
      </c>
      <c r="AH53" s="60">
        <f>AX44</f>
        <v>2.5</v>
      </c>
      <c r="AI53" s="60">
        <f>AZ44</f>
        <v>2.5</v>
      </c>
      <c r="AJ53" s="60">
        <f>BB44</f>
        <v>8</v>
      </c>
      <c r="AK53" s="60">
        <f>BD44</f>
        <v>2</v>
      </c>
      <c r="AL53" s="60">
        <f>BF44</f>
        <v>7</v>
      </c>
      <c r="AM53" s="60">
        <f>BH44</f>
        <v>116.25</v>
      </c>
      <c r="AN53" s="60">
        <f>BJ44</f>
        <v>171.85</v>
      </c>
      <c r="AO53" s="60">
        <f>BL44</f>
        <v>185.85</v>
      </c>
      <c r="AP53" s="60">
        <f>BN44</f>
        <v>637.85</v>
      </c>
      <c r="AQ53" s="60">
        <f>BP44</f>
        <v>151</v>
      </c>
      <c r="AR53" s="60">
        <f>BR44</f>
        <v>284</v>
      </c>
      <c r="AS53" s="60">
        <f>BT44</f>
        <v>385</v>
      </c>
      <c r="AT53" s="60">
        <f>BV44</f>
        <v>248</v>
      </c>
      <c r="AU53" s="60">
        <f>BX44</f>
        <v>85</v>
      </c>
      <c r="AV53" s="60">
        <f>BZ44</f>
        <v>86</v>
      </c>
      <c r="AW53" s="60">
        <f>CB44</f>
        <v>92</v>
      </c>
      <c r="AX53" s="60">
        <f>CD44</f>
        <v>92</v>
      </c>
      <c r="AY53" s="60">
        <f>CF44</f>
        <v>164.5</v>
      </c>
      <c r="AZ53" s="60">
        <f>CH44</f>
        <v>158.5</v>
      </c>
      <c r="BA53" s="60">
        <f>CJ44</f>
        <v>133</v>
      </c>
      <c r="BB53" s="60">
        <f>CL44</f>
        <v>273</v>
      </c>
      <c r="BC53" s="60">
        <f>CN44</f>
        <v>60</v>
      </c>
      <c r="BD53" s="60">
        <f>CP44</f>
        <v>91</v>
      </c>
      <c r="BE53" s="60">
        <f>CR44</f>
        <v>0</v>
      </c>
      <c r="BF53" s="60">
        <f>CT44</f>
        <v>0</v>
      </c>
      <c r="BG53" s="60">
        <f>CV44</f>
        <v>0</v>
      </c>
      <c r="BH53" s="60">
        <f>CX44</f>
        <v>0</v>
      </c>
      <c r="BI53" s="60">
        <f>CZ44</f>
        <v>0</v>
      </c>
      <c r="BJ53" s="60">
        <f>DB44</f>
        <v>0</v>
      </c>
      <c r="BK53" s="60">
        <f>DD44</f>
        <v>0</v>
      </c>
      <c r="BL53" s="60">
        <f>DF44</f>
        <v>0</v>
      </c>
      <c r="BM53" s="60">
        <f>DH44</f>
        <v>0</v>
      </c>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c r="DG53" s="146"/>
    </row>
    <row r="54" spans="10:111">
      <c r="J54" s="280" t="s">
        <v>1110</v>
      </c>
      <c r="K54" s="280"/>
      <c r="L54" s="280"/>
      <c r="M54" s="280"/>
      <c r="N54" s="60">
        <f>J48</f>
        <v>7</v>
      </c>
      <c r="O54" s="60">
        <f>L48</f>
        <v>7</v>
      </c>
      <c r="P54" s="60">
        <f>N48</f>
        <v>7</v>
      </c>
      <c r="Q54" s="60">
        <f>P48</f>
        <v>7</v>
      </c>
      <c r="R54" s="60">
        <f>R48</f>
        <v>7</v>
      </c>
      <c r="S54" s="60">
        <f>T48</f>
        <v>7</v>
      </c>
      <c r="T54" s="60">
        <f>V48</f>
        <v>7</v>
      </c>
      <c r="U54" s="60">
        <f>X48</f>
        <v>7</v>
      </c>
      <c r="V54" s="60">
        <f>Z48</f>
        <v>7</v>
      </c>
      <c r="W54" s="60">
        <f>AB48</f>
        <v>7</v>
      </c>
      <c r="X54" s="60">
        <f>AD48</f>
        <v>7</v>
      </c>
      <c r="Y54" s="60">
        <f>AF48</f>
        <v>7</v>
      </c>
      <c r="Z54" s="60">
        <f>AH48</f>
        <v>7</v>
      </c>
      <c r="AA54" s="60">
        <f>AJ48</f>
        <v>7</v>
      </c>
      <c r="AB54" s="60">
        <f>AL48</f>
        <v>7</v>
      </c>
      <c r="AC54" s="60">
        <f>AN48</f>
        <v>7</v>
      </c>
      <c r="AD54" s="60">
        <f>AP48</f>
        <v>11</v>
      </c>
      <c r="AE54" s="60">
        <f>AR48</f>
        <v>11</v>
      </c>
      <c r="AF54" s="60">
        <f>AT48</f>
        <v>11</v>
      </c>
      <c r="AG54" s="60">
        <f>AV48</f>
        <v>11</v>
      </c>
      <c r="AH54" s="60">
        <f>AX48</f>
        <v>11</v>
      </c>
      <c r="AI54" s="60">
        <f>AZ48</f>
        <v>11</v>
      </c>
      <c r="AJ54" s="60">
        <f>BB48</f>
        <v>13</v>
      </c>
      <c r="AK54" s="60">
        <f>BD48</f>
        <v>13</v>
      </c>
      <c r="AL54" s="60">
        <f>BF48</f>
        <v>18</v>
      </c>
      <c r="AM54" s="60">
        <f>BH48</f>
        <v>25</v>
      </c>
      <c r="AN54" s="60">
        <f>BJ48</f>
        <v>26</v>
      </c>
      <c r="AO54" s="60">
        <f>BL48</f>
        <v>26</v>
      </c>
      <c r="AP54" s="60">
        <f>BN48</f>
        <v>25</v>
      </c>
      <c r="AQ54" s="60">
        <f>BP48</f>
        <v>20</v>
      </c>
      <c r="AR54" s="60">
        <f>BR48</f>
        <v>21</v>
      </c>
      <c r="AS54" s="60">
        <f>BT48</f>
        <v>22</v>
      </c>
      <c r="AT54" s="60">
        <f>BV48</f>
        <v>21</v>
      </c>
      <c r="AU54" s="60">
        <f>BX48</f>
        <v>17</v>
      </c>
      <c r="AV54" s="60">
        <f>BZ48</f>
        <v>17</v>
      </c>
      <c r="AW54" s="60">
        <f>CB48</f>
        <v>16</v>
      </c>
      <c r="AX54" s="60">
        <f>CD48</f>
        <v>16</v>
      </c>
      <c r="AY54" s="60">
        <f>CF48</f>
        <v>11</v>
      </c>
      <c r="AZ54" s="60">
        <f>CH48</f>
        <v>11</v>
      </c>
      <c r="BA54" s="60">
        <f>CJ48</f>
        <v>10</v>
      </c>
      <c r="BB54" s="60">
        <f>CL48</f>
        <v>10</v>
      </c>
      <c r="BC54" s="60">
        <f>CN48</f>
        <v>10</v>
      </c>
      <c r="BD54" s="60">
        <f>CP48</f>
        <v>10</v>
      </c>
      <c r="BE54" s="60">
        <f>CR48</f>
        <v>0</v>
      </c>
      <c r="BF54" s="60">
        <f>CT48</f>
        <v>0</v>
      </c>
      <c r="BG54" s="60">
        <f>CV48</f>
        <v>0</v>
      </c>
      <c r="BH54" s="60">
        <f>CX48</f>
        <v>0</v>
      </c>
      <c r="BI54" s="60">
        <f>CZ48</f>
        <v>0</v>
      </c>
      <c r="BJ54" s="60">
        <f>DB48</f>
        <v>0</v>
      </c>
      <c r="BK54" s="60">
        <f>DD48</f>
        <v>0</v>
      </c>
      <c r="BL54" s="60">
        <f>DF48</f>
        <v>0</v>
      </c>
      <c r="BM54" s="60">
        <f>DH48</f>
        <v>0</v>
      </c>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row>
  </sheetData>
  <mergeCells count="159">
    <mergeCell ref="DF48:DG48"/>
    <mergeCell ref="J52:M52"/>
    <mergeCell ref="J53:M53"/>
    <mergeCell ref="J54:M54"/>
    <mergeCell ref="CV48:CW48"/>
    <mergeCell ref="CX48:CY48"/>
    <mergeCell ref="CZ48:DA48"/>
    <mergeCell ref="DB48:DC48"/>
    <mergeCell ref="DD48:DE48"/>
    <mergeCell ref="CL48:CM48"/>
    <mergeCell ref="CN48:CO48"/>
    <mergeCell ref="CP48:CQ48"/>
    <mergeCell ref="CR48:CS48"/>
    <mergeCell ref="CT48:CU48"/>
    <mergeCell ref="CB48:CC48"/>
    <mergeCell ref="CD48:CE48"/>
    <mergeCell ref="CF48:CG48"/>
    <mergeCell ref="CH48:CI48"/>
    <mergeCell ref="CJ48:CK48"/>
    <mergeCell ref="BR48:BS48"/>
    <mergeCell ref="BT48:BU48"/>
    <mergeCell ref="BV48:BW48"/>
    <mergeCell ref="BX48:BY48"/>
    <mergeCell ref="BZ48:CA48"/>
    <mergeCell ref="BH48:BI48"/>
    <mergeCell ref="BJ48:BK48"/>
    <mergeCell ref="BL48:BM48"/>
    <mergeCell ref="BN48:BO48"/>
    <mergeCell ref="BP48:BQ48"/>
    <mergeCell ref="AX48:AY48"/>
    <mergeCell ref="AZ48:BA48"/>
    <mergeCell ref="BB48:BC48"/>
    <mergeCell ref="BD48:BE48"/>
    <mergeCell ref="BF48:BG48"/>
    <mergeCell ref="AN48:AO48"/>
    <mergeCell ref="AP48:AQ48"/>
    <mergeCell ref="AR48:AS48"/>
    <mergeCell ref="AT48:AU48"/>
    <mergeCell ref="AV48:AW48"/>
    <mergeCell ref="DF44:DG44"/>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CV44:CW44"/>
    <mergeCell ref="CX44:CY44"/>
    <mergeCell ref="CZ44:DA44"/>
    <mergeCell ref="DB44:DC44"/>
    <mergeCell ref="DD44:DE44"/>
    <mergeCell ref="CL44:CM44"/>
    <mergeCell ref="CN44:CO44"/>
    <mergeCell ref="CP44:CQ44"/>
    <mergeCell ref="CR44:CS44"/>
    <mergeCell ref="CT44:CU44"/>
    <mergeCell ref="CB44:CC44"/>
    <mergeCell ref="CD44:CE44"/>
    <mergeCell ref="CF44:CG44"/>
    <mergeCell ref="CH44:CI44"/>
    <mergeCell ref="CJ44:CK44"/>
    <mergeCell ref="BR44:BS44"/>
    <mergeCell ref="BT44:BU44"/>
    <mergeCell ref="BV44:BW44"/>
    <mergeCell ref="BX44:BY44"/>
    <mergeCell ref="BZ44:CA44"/>
    <mergeCell ref="BH44:BI44"/>
    <mergeCell ref="BJ44:BK44"/>
    <mergeCell ref="BL44:BM44"/>
    <mergeCell ref="BN44:BO44"/>
    <mergeCell ref="BP44:BQ44"/>
    <mergeCell ref="AX44:AY44"/>
    <mergeCell ref="AZ44:BA44"/>
    <mergeCell ref="BB44:BC44"/>
    <mergeCell ref="BD44:BE44"/>
    <mergeCell ref="BF44:BG44"/>
    <mergeCell ref="AN44:AO44"/>
    <mergeCell ref="AP44:AQ44"/>
    <mergeCell ref="AR44:AS44"/>
    <mergeCell ref="AT44:AU44"/>
    <mergeCell ref="AV44:AW44"/>
    <mergeCell ref="AD44:AE44"/>
    <mergeCell ref="AF44:AG44"/>
    <mergeCell ref="AH44:AI44"/>
    <mergeCell ref="AJ44:AK44"/>
    <mergeCell ref="AL44:AM44"/>
    <mergeCell ref="T44:U44"/>
    <mergeCell ref="V44:W44"/>
    <mergeCell ref="X44:Y44"/>
    <mergeCell ref="Z44:AA44"/>
    <mergeCell ref="AB44:AC44"/>
    <mergeCell ref="J44:K44"/>
    <mergeCell ref="L44:M44"/>
    <mergeCell ref="N44:O44"/>
    <mergeCell ref="P44:Q44"/>
    <mergeCell ref="R44:S44"/>
    <mergeCell ref="P3:Q3"/>
    <mergeCell ref="J1:L1"/>
    <mergeCell ref="J2:L2"/>
    <mergeCell ref="J3:K3"/>
    <mergeCell ref="L3:M3"/>
    <mergeCell ref="N3:O3"/>
    <mergeCell ref="AN3:AO3"/>
    <mergeCell ref="R3:S3"/>
    <mergeCell ref="T3:U3"/>
    <mergeCell ref="V3:W3"/>
    <mergeCell ref="X3:Y3"/>
    <mergeCell ref="Z3:AA3"/>
    <mergeCell ref="AB3:AC3"/>
    <mergeCell ref="AD3:AE3"/>
    <mergeCell ref="AF3:AG3"/>
    <mergeCell ref="AH3:AI3"/>
    <mergeCell ref="AJ3:AK3"/>
    <mergeCell ref="AL3:AM3"/>
    <mergeCell ref="BL3:BM3"/>
    <mergeCell ref="AP3:AQ3"/>
    <mergeCell ref="AR3:AS3"/>
    <mergeCell ref="AT3:AU3"/>
    <mergeCell ref="AV3:AW3"/>
    <mergeCell ref="AX3:AY3"/>
    <mergeCell ref="AZ3:BA3"/>
    <mergeCell ref="BB3:BC3"/>
    <mergeCell ref="BD3:BE3"/>
    <mergeCell ref="BF3:BG3"/>
    <mergeCell ref="BH3:BI3"/>
    <mergeCell ref="BJ3:BK3"/>
    <mergeCell ref="CJ3:CK3"/>
    <mergeCell ref="BN3:BO3"/>
    <mergeCell ref="BP3:BQ3"/>
    <mergeCell ref="BR3:BS3"/>
    <mergeCell ref="BT3:BU3"/>
    <mergeCell ref="BV3:BW3"/>
    <mergeCell ref="BX3:BY3"/>
    <mergeCell ref="BZ3:CA3"/>
    <mergeCell ref="CB3:CC3"/>
    <mergeCell ref="CD3:CE3"/>
    <mergeCell ref="CF3:CG3"/>
    <mergeCell ref="CH3:CI3"/>
    <mergeCell ref="DH3:DI3"/>
    <mergeCell ref="CL3:CM3"/>
    <mergeCell ref="CN3:CO3"/>
    <mergeCell ref="CP3:CQ3"/>
    <mergeCell ref="CR3:CS3"/>
    <mergeCell ref="CT3:CU3"/>
    <mergeCell ref="CV3:CW3"/>
    <mergeCell ref="CX3:CY3"/>
    <mergeCell ref="CZ3:DA3"/>
    <mergeCell ref="DB3:DC3"/>
    <mergeCell ref="DD3:DE3"/>
    <mergeCell ref="DF3:DG3"/>
  </mergeCells>
  <conditionalFormatting sqref="J48:BM50 BN48:DG54 J44:DG46 J43:DI43 J47:DI47">
    <cfRule type="cellIs" dxfId="2" priority="3" operator="greaterThan">
      <formula>0</formula>
    </cfRule>
  </conditionalFormatting>
  <conditionalFormatting sqref="J46">
    <cfRule type="cellIs" dxfId="1" priority="2" operator="greaterThan">
      <formula>0</formula>
    </cfRule>
  </conditionalFormatting>
  <conditionalFormatting sqref="J46">
    <cfRule type="cellIs" dxfId="0" priority="1" operator="greaterThan">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49"/>
  <sheetViews>
    <sheetView tabSelected="1" zoomScaleNormal="100" workbookViewId="0">
      <pane xSplit="1" ySplit="2" topLeftCell="F3" activePane="bottomRight" state="frozen"/>
      <selection pane="topRight" activeCell="B1" sqref="B1"/>
      <selection pane="bottomLeft" activeCell="A3" sqref="A3"/>
      <selection pane="bottomRight" activeCell="BC37" sqref="BC37"/>
    </sheetView>
  </sheetViews>
  <sheetFormatPr baseColWidth="10" defaultRowHeight="11.25"/>
  <cols>
    <col min="1" max="1" width="15.28515625" style="178" customWidth="1"/>
    <col min="2" max="2" width="6.7109375" style="178" customWidth="1"/>
    <col min="3" max="3" width="4.28515625" style="178" customWidth="1"/>
    <col min="4" max="4" width="3.5703125" style="178" customWidth="1"/>
    <col min="5" max="5" width="5.140625" style="178" customWidth="1"/>
    <col min="6" max="17" width="3.7109375" style="178" customWidth="1"/>
    <col min="18" max="18" width="5" style="178" customWidth="1"/>
    <col min="19" max="19" width="5.5703125" style="180" customWidth="1"/>
    <col min="20" max="22" width="3.7109375" style="180" customWidth="1"/>
    <col min="23" max="43" width="3.7109375" style="178" customWidth="1"/>
    <col min="44" max="44" width="4.5703125" style="178" customWidth="1"/>
    <col min="45" max="45" width="5.140625" style="178" customWidth="1"/>
    <col min="46" max="46" width="5" style="178" customWidth="1"/>
    <col min="47" max="53" width="3.7109375" style="178" customWidth="1"/>
    <col min="54" max="54" width="9.28515625" style="178" customWidth="1"/>
    <col min="55" max="55" width="8.42578125" style="180" customWidth="1"/>
    <col min="56" max="56" width="11.42578125" style="179"/>
    <col min="57" max="16384" width="11.42578125" style="178"/>
  </cols>
  <sheetData>
    <row r="2" spans="1:56" s="175" customFormat="1">
      <c r="A2" s="172"/>
      <c r="B2" s="173">
        <v>1</v>
      </c>
      <c r="C2" s="173">
        <v>2</v>
      </c>
      <c r="D2" s="173">
        <v>3</v>
      </c>
      <c r="E2" s="173">
        <v>4</v>
      </c>
      <c r="F2" s="173">
        <v>5</v>
      </c>
      <c r="G2" s="174">
        <v>6</v>
      </c>
      <c r="H2" s="174">
        <v>7</v>
      </c>
      <c r="I2" s="174">
        <v>8</v>
      </c>
      <c r="J2" s="174">
        <v>9</v>
      </c>
      <c r="K2" s="173">
        <v>10</v>
      </c>
      <c r="L2" s="173">
        <v>11</v>
      </c>
      <c r="M2" s="173">
        <v>12</v>
      </c>
      <c r="N2" s="173">
        <v>13</v>
      </c>
      <c r="O2" s="174">
        <v>14</v>
      </c>
      <c r="P2" s="174">
        <v>15</v>
      </c>
      <c r="Q2" s="174">
        <v>16</v>
      </c>
      <c r="R2" s="174">
        <v>17</v>
      </c>
      <c r="S2" s="174">
        <v>18</v>
      </c>
      <c r="T2" s="173">
        <v>19</v>
      </c>
      <c r="U2" s="173">
        <v>20</v>
      </c>
      <c r="V2" s="173">
        <v>21</v>
      </c>
      <c r="W2" s="173">
        <v>22</v>
      </c>
      <c r="X2" s="174">
        <v>23</v>
      </c>
      <c r="Y2" s="174">
        <v>24</v>
      </c>
      <c r="Z2" s="174">
        <v>25</v>
      </c>
      <c r="AA2" s="174">
        <v>26</v>
      </c>
      <c r="AB2" s="173">
        <v>27</v>
      </c>
      <c r="AC2" s="173">
        <v>28</v>
      </c>
      <c r="AD2" s="173">
        <v>29</v>
      </c>
      <c r="AE2" s="173">
        <v>30</v>
      </c>
      <c r="AF2" s="173">
        <v>31</v>
      </c>
      <c r="AG2" s="174">
        <v>32</v>
      </c>
      <c r="AH2" s="174">
        <v>33</v>
      </c>
      <c r="AI2" s="174">
        <v>34</v>
      </c>
      <c r="AJ2" s="174">
        <v>35</v>
      </c>
      <c r="AK2" s="173">
        <v>36</v>
      </c>
      <c r="AL2" s="173">
        <v>37</v>
      </c>
      <c r="AM2" s="173">
        <v>38</v>
      </c>
      <c r="AN2" s="173">
        <v>39</v>
      </c>
      <c r="AO2" s="174">
        <v>40</v>
      </c>
      <c r="AP2" s="174">
        <v>41</v>
      </c>
      <c r="AQ2" s="174">
        <v>42</v>
      </c>
      <c r="AR2" s="174">
        <v>43</v>
      </c>
      <c r="AS2" s="174">
        <v>44</v>
      </c>
      <c r="AT2" s="173">
        <v>45</v>
      </c>
      <c r="AU2" s="173">
        <v>46</v>
      </c>
      <c r="AV2" s="173">
        <v>47</v>
      </c>
      <c r="AW2" s="173">
        <v>48</v>
      </c>
      <c r="AX2" s="174">
        <v>49</v>
      </c>
      <c r="AY2" s="174">
        <v>50</v>
      </c>
      <c r="AZ2" s="174">
        <v>51</v>
      </c>
      <c r="BA2" s="174">
        <v>52</v>
      </c>
      <c r="BB2" s="175" t="s">
        <v>666</v>
      </c>
      <c r="BC2" s="176" t="s">
        <v>667</v>
      </c>
      <c r="BD2" s="193" t="s">
        <v>668</v>
      </c>
    </row>
    <row r="3" spans="1:56" s="180" customFormat="1">
      <c r="A3" s="177" t="s">
        <v>652</v>
      </c>
      <c r="B3" s="177" t="str">
        <f>IF(AR!N22&gt;0,AR!N21,"")</f>
        <v/>
      </c>
      <c r="C3" s="177" t="str">
        <f>IF(AR!O22&gt;0,AR!O21,"")</f>
        <v/>
      </c>
      <c r="D3" s="177" t="str">
        <f>IF(AR!P22&gt;0,AR!P21,"")</f>
        <v/>
      </c>
      <c r="E3" s="177" t="str">
        <f>IF(AR!Q22&gt;0,AR!Q21,"")</f>
        <v/>
      </c>
      <c r="F3" s="177" t="str">
        <f>IF(AR!R22&gt;0,AR!R21,"")</f>
        <v/>
      </c>
      <c r="G3" s="177" t="str">
        <f>IF(AR!S22&gt;0,AR!S21,"")</f>
        <v/>
      </c>
      <c r="H3" s="177" t="str">
        <f>IF(AR!T22&gt;0,AR!T21,"")</f>
        <v/>
      </c>
      <c r="I3" s="177" t="str">
        <f>IF(AR!U22&gt;0,AR!U21,"")</f>
        <v/>
      </c>
      <c r="J3" s="177" t="str">
        <f>IF(AR!V22&gt;0,AR!V21,"")</f>
        <v/>
      </c>
      <c r="K3" s="177" t="str">
        <f>IF(AR!W22&gt;0,AR!W21,"")</f>
        <v/>
      </c>
      <c r="L3" s="177" t="str">
        <f>IF(AR!X22&gt;0,AR!X21,"")</f>
        <v/>
      </c>
      <c r="M3" s="177" t="str">
        <f>IF(AR!Y22&gt;0,AR!Y21,"")</f>
        <v/>
      </c>
      <c r="N3" s="177" t="str">
        <f>IF(AR!Z22&gt;0,AR!Z21,"")</f>
        <v/>
      </c>
      <c r="O3" s="177" t="str">
        <f>IF(AR!AA22&gt;0,AR!AA21,"")</f>
        <v/>
      </c>
      <c r="P3" s="177" t="str">
        <f>IF(AR!AB22&gt;0,AR!AB21,"")</f>
        <v/>
      </c>
      <c r="Q3" s="177" t="str">
        <f>IF(AR!AC22&gt;0,AR!AC21,"")</f>
        <v/>
      </c>
      <c r="R3" s="177" t="str">
        <f>IF(AR!AD22&gt;0,AR!AD21,"")</f>
        <v/>
      </c>
      <c r="S3" s="177" t="str">
        <f>IF(AR!AE22&gt;0,AR!AE21,"")</f>
        <v/>
      </c>
      <c r="T3" s="177" t="str">
        <f>IF(AR!AF22&gt;0,AR!AF21,"")</f>
        <v/>
      </c>
      <c r="U3" s="177">
        <f>IF(AR!AG22&gt;0,AR!AG21,"")</f>
        <v>0</v>
      </c>
      <c r="V3" s="177">
        <f>IF(AR!AH22&gt;0,AR!AH21,"")</f>
        <v>0</v>
      </c>
      <c r="W3" s="177">
        <f>IF(AR!AI22&gt;0,AR!AI21,"")</f>
        <v>0</v>
      </c>
      <c r="X3" s="177" t="str">
        <f>IF(AR!AJ22&gt;0,AR!AJ21,"")</f>
        <v/>
      </c>
      <c r="Y3" s="177">
        <f>IF(AR!AK22&gt;0,AR!AK21,"")</f>
        <v>0</v>
      </c>
      <c r="Z3" s="177" t="str">
        <f>IF(AR!AL22&gt;0,AR!AL21,"")</f>
        <v/>
      </c>
      <c r="AA3" s="177" t="str">
        <f>IF(AR!AM22&gt;0,AR!AM21,"")</f>
        <v/>
      </c>
      <c r="AB3" s="177">
        <f>IF(AR!AN22&gt;0,AR!AN21,"")</f>
        <v>0</v>
      </c>
      <c r="AC3" s="177" t="str">
        <f>IF(AR!AO22&gt;0,AR!AO21,"")</f>
        <v/>
      </c>
      <c r="AD3" s="177" t="str">
        <f>IF(AR!AP22&gt;0,AR!AP21,"")</f>
        <v/>
      </c>
      <c r="AE3" s="177">
        <f>IF(AR!AQ22&gt;0,AR!AQ21,"")</f>
        <v>0</v>
      </c>
      <c r="AF3" s="177" t="str">
        <f>IF(AR!AR22&gt;0,AR!AR21,"")</f>
        <v/>
      </c>
      <c r="AG3" s="177">
        <f>IF(AR!AS22&gt;0,AR!AS21,"")</f>
        <v>0</v>
      </c>
      <c r="AH3" s="177" t="str">
        <f>IF(AR!AT22&gt;0,AR!AT21,"")</f>
        <v/>
      </c>
      <c r="AI3" s="177" t="str">
        <f>IF(AR!AU22&gt;0,AR!AU21,"")</f>
        <v/>
      </c>
      <c r="AJ3" s="177" t="str">
        <f>IF(AR!AV22&gt;0,AR!AV21,"")</f>
        <v/>
      </c>
      <c r="AK3" s="177" t="str">
        <f>IF(AR!AW22&gt;0,AR!AW21,"")</f>
        <v/>
      </c>
      <c r="AL3" s="177" t="str">
        <f>IF(AR!AX22&gt;0,AR!AX21,"")</f>
        <v/>
      </c>
      <c r="AM3" s="177" t="str">
        <f>IF(AR!AY22&gt;0,AR!AY21,"")</f>
        <v/>
      </c>
      <c r="AN3" s="177" t="str">
        <f>IF(AR!AZ22&gt;0,AR!AZ21,"")</f>
        <v/>
      </c>
      <c r="AO3" s="177" t="str">
        <f>IF(AR!BA22&gt;0,AR!BA21,"")</f>
        <v/>
      </c>
      <c r="AP3" s="177" t="str">
        <f>IF(AR!BB22&gt;0,AR!BB21,"")</f>
        <v/>
      </c>
      <c r="AQ3" s="177" t="str">
        <f>IF(AR!BC22&gt;0,AR!BC21,"")</f>
        <v/>
      </c>
      <c r="AR3" s="177" t="str">
        <f>IF(AR!BD22&gt;0,AR!BD21,"")</f>
        <v/>
      </c>
      <c r="AS3" s="177" t="str">
        <f>IF(AR!BE22&gt;0,AR!BE21,"")</f>
        <v/>
      </c>
      <c r="AT3" s="177" t="str">
        <f>IF(AR!BF22&gt;0,AR!BF21,"")</f>
        <v/>
      </c>
      <c r="AU3" s="177" t="str">
        <f>IF(AR!BG22&gt;0,AR!BG21,"")</f>
        <v/>
      </c>
      <c r="AV3" s="177" t="str">
        <f>IF(AR!BH22&gt;0,AR!BH21,"")</f>
        <v/>
      </c>
      <c r="AW3" s="177" t="str">
        <f>IF(AR!BI22&gt;0,AR!BI21,"")</f>
        <v/>
      </c>
      <c r="AX3" s="177" t="str">
        <f>IF(AR!BJ22&gt;0,AR!BJ21,"")</f>
        <v/>
      </c>
      <c r="AY3" s="177" t="str">
        <f>IF(AR!BK22&gt;0,AR!BK21,"")</f>
        <v/>
      </c>
      <c r="AZ3" s="177" t="str">
        <f>IF(AR!BL22&gt;0,AR!BL21,"")</f>
        <v/>
      </c>
      <c r="BA3" s="177" t="str">
        <f>IF(AR!BM22&gt;0,AR!BM21,"")</f>
        <v/>
      </c>
      <c r="BB3" s="178">
        <f>SUM(B3:BA3)</f>
        <v>0</v>
      </c>
      <c r="BC3" s="276">
        <f>AVERAGE(AR!AG22:AS22)</f>
        <v>1.2307692307692308</v>
      </c>
      <c r="BD3" s="179">
        <f>BB3/BC3</f>
        <v>0</v>
      </c>
    </row>
    <row r="4" spans="1:56" ht="13.5" customHeight="1">
      <c r="A4" s="181" t="s">
        <v>21</v>
      </c>
      <c r="B4" s="182">
        <f>IF(AG!N49&gt;0,AG!N48,"")</f>
        <v>0</v>
      </c>
      <c r="C4" s="182">
        <f>IF(AG!O49&gt;0,AG!O48,"")</f>
        <v>0</v>
      </c>
      <c r="D4" s="182">
        <f>IF(AG!P49&gt;0,AG!P48,"")</f>
        <v>30</v>
      </c>
      <c r="E4" s="182">
        <f>IF(AG!Q49&gt;0,AG!Q48,"")</f>
        <v>5</v>
      </c>
      <c r="F4" s="182">
        <f>IF(AG!R49&gt;0,AG!R48,"")</f>
        <v>4</v>
      </c>
      <c r="G4" s="182">
        <f>IF(AG!S49&gt;0,AG!S48,"")</f>
        <v>0</v>
      </c>
      <c r="H4" s="182">
        <f>IF(AG!T49&gt;0,AG!T48,"")</f>
        <v>0</v>
      </c>
      <c r="I4" s="182">
        <f>IF(AG!U49&gt;0,AG!U48,"")</f>
        <v>0</v>
      </c>
      <c r="J4" s="182">
        <f>IF(AG!V49&gt;0,AG!V48,"")</f>
        <v>0</v>
      </c>
      <c r="K4" s="182">
        <f>IF(AG!W49&gt;0,AG!W48,"")</f>
        <v>0</v>
      </c>
      <c r="L4" s="182">
        <f>IF(AG!X49&gt;0,AG!X48,"")</f>
        <v>2</v>
      </c>
      <c r="M4" s="182">
        <f>IF(AG!Y49&gt;0,AG!Y48,"")</f>
        <v>10</v>
      </c>
      <c r="N4" s="182">
        <f>IF(AG!Z49&gt;0,AG!Z48,"")</f>
        <v>0</v>
      </c>
      <c r="O4" s="182">
        <f>IF(AG!AA49&gt;0,AG!AA48,"")</f>
        <v>1</v>
      </c>
      <c r="P4" s="182">
        <f>IF(AG!AB49&gt;0,AG!AB48,"")</f>
        <v>8</v>
      </c>
      <c r="Q4" s="182">
        <f>IF(AG!AC49&gt;0,AG!AC48,"")</f>
        <v>0</v>
      </c>
      <c r="R4" s="182">
        <f>IF(AG!AD49&gt;0,AG!AD48,"")</f>
        <v>18</v>
      </c>
      <c r="S4" s="182">
        <f>IF(AG!AE49&gt;0,AG!AE48,"")</f>
        <v>11</v>
      </c>
      <c r="T4" s="182">
        <f>IF(AG!AF49&gt;0,AG!AF48,"")</f>
        <v>11</v>
      </c>
      <c r="U4" s="182">
        <f>IF(AG!AG49&gt;0,AG!AG48,"")</f>
        <v>20</v>
      </c>
      <c r="V4" s="182">
        <f>IF(AG!AH49&gt;0,AG!AH48,"")</f>
        <v>17</v>
      </c>
      <c r="W4" s="182">
        <f>IF(AG!AI49&gt;0,AG!AI48,"")</f>
        <v>15</v>
      </c>
      <c r="X4" s="182">
        <f>IF(AG!AJ49&gt;0,AG!AJ48,"")</f>
        <v>13</v>
      </c>
      <c r="Y4" s="182">
        <f>IF(AG!AK49&gt;0,AG!AK48,"")</f>
        <v>10</v>
      </c>
      <c r="Z4" s="182">
        <f>IF(AG!AL49&gt;0,AG!AL48,"")</f>
        <v>9</v>
      </c>
      <c r="AA4" s="182">
        <f>IF(AG!AM49&gt;0,AG!AM48,"")</f>
        <v>24</v>
      </c>
      <c r="AB4" s="182">
        <f>IF(AG!AN49&gt;0,AG!AN48,"")</f>
        <v>50</v>
      </c>
      <c r="AC4" s="182">
        <f>IF(AG!AO49&gt;0,AG!AO48,"")</f>
        <v>82</v>
      </c>
      <c r="AD4" s="182">
        <f>IF(AG!AP49&gt;0,AG!AP48,"")</f>
        <v>81</v>
      </c>
      <c r="AE4" s="182">
        <f>IF(AG!AQ49&gt;0,AG!AQ48,"")</f>
        <v>135</v>
      </c>
      <c r="AF4" s="182">
        <f>IF(AG!AR49&gt;0,AG!AR48,"")</f>
        <v>97</v>
      </c>
      <c r="AG4" s="182">
        <f>IF(AG!AS49&gt;0,AG!AS48,"")</f>
        <v>76</v>
      </c>
      <c r="AH4" s="182">
        <f>IF(AG!AT49&gt;0,AG!AT48,"")</f>
        <v>121</v>
      </c>
      <c r="AI4" s="182">
        <f>IF(AG!AU49&gt;0,AG!AU48,"")</f>
        <v>184</v>
      </c>
      <c r="AJ4" s="182">
        <f>IF(AG!AV49&gt;0,AG!AV48,"")</f>
        <v>336</v>
      </c>
      <c r="AK4" s="182">
        <f>IF(AG!AW49&gt;0,AG!AW48,"")</f>
        <v>331</v>
      </c>
      <c r="AL4" s="182">
        <f>IF(AG!AX49&gt;0,AG!AX48,"")</f>
        <v>582</v>
      </c>
      <c r="AM4" s="182">
        <f>IF(AG!AY49&gt;0,AG!AY48,"")</f>
        <v>339</v>
      </c>
      <c r="AN4" s="182">
        <f>IF(AG!AZ49&gt;0,AG!AZ48,"")</f>
        <v>601</v>
      </c>
      <c r="AO4" s="182">
        <f>IF(AG!BA49&gt;0,AG!BA48,"")</f>
        <v>259</v>
      </c>
      <c r="AP4" s="182">
        <f>IF(AG!BB49&gt;0,AG!BB48,"")</f>
        <v>80</v>
      </c>
      <c r="AQ4" s="182">
        <f>IF(AG!BC49&gt;0,AG!BC48,"")</f>
        <v>102</v>
      </c>
      <c r="AR4" s="182">
        <f>IF(AG!BD49&gt;0,AG!BD48,"")</f>
        <v>82</v>
      </c>
      <c r="AS4" s="182">
        <f>IF(AG!BE49&gt;0,AG!BE48,"")</f>
        <v>8</v>
      </c>
      <c r="AT4" s="182">
        <f>IF(AG!BF49&gt;0,AG!BF48,"")</f>
        <v>10</v>
      </c>
      <c r="AU4" s="182">
        <f>IF(AG!BG49&gt;0,AG!BG48,"")</f>
        <v>70</v>
      </c>
      <c r="AV4" s="182" t="str">
        <f>IF(AG!BH49&gt;0,AG!BH48,"")</f>
        <v/>
      </c>
      <c r="AW4" s="182">
        <f>IF(AG!BI49&gt;0,AG!BI48,"")</f>
        <v>6</v>
      </c>
      <c r="AX4" s="182" t="str">
        <f>IF(AG!BJ49&gt;0,AG!BJ48,"")</f>
        <v/>
      </c>
      <c r="AY4" s="182">
        <f>IF(AG!BK49&gt;0,AG!BK48,"")</f>
        <v>3</v>
      </c>
      <c r="AZ4" s="182" t="str">
        <f>IF(AG!BL49&gt;0,AG!BL48,"")</f>
        <v/>
      </c>
      <c r="BA4" s="182">
        <f>IF(AG!BM49&gt;0,AG!BM48,"")</f>
        <v>1</v>
      </c>
      <c r="BB4" s="178">
        <f>SUM(B4:BA4)</f>
        <v>3844</v>
      </c>
      <c r="BC4" s="276">
        <f>AVERAGE(AG!N49:BM49)</f>
        <v>9.4038461538461533</v>
      </c>
      <c r="BD4" s="179">
        <f>BB4/BC4</f>
        <v>408.76891615541922</v>
      </c>
    </row>
    <row r="5" spans="1:56">
      <c r="A5" s="181" t="s">
        <v>399</v>
      </c>
      <c r="B5" s="181">
        <f>IF(TI!N25&gt;0,TI!N24,"")</f>
        <v>241</v>
      </c>
      <c r="C5" s="181">
        <f>IF(TI!O25&gt;0,TI!O24,"")</f>
        <v>253</v>
      </c>
      <c r="D5" s="181">
        <f>IF(TI!P25&gt;0,TI!P24,"")</f>
        <v>150</v>
      </c>
      <c r="E5" s="181">
        <f>IF(TI!Q25&gt;0,TI!Q24,"")</f>
        <v>21</v>
      </c>
      <c r="F5" s="181">
        <f>IF(TI!R25&gt;0,TI!R24,"")</f>
        <v>24</v>
      </c>
      <c r="G5" s="181">
        <f>IF(TI!S25&gt;0,TI!S24,"")</f>
        <v>17</v>
      </c>
      <c r="H5" s="181">
        <f>IF(TI!T25&gt;0,TI!T24,"")</f>
        <v>42</v>
      </c>
      <c r="I5" s="181">
        <f>IF(TI!U25&gt;0,TI!U24,"")</f>
        <v>21</v>
      </c>
      <c r="J5" s="181">
        <f>IF(TI!V25&gt;0,TI!V24,"")</f>
        <v>24</v>
      </c>
      <c r="K5" s="181">
        <f>IF(TI!W25&gt;0,TI!W24,"")</f>
        <v>64</v>
      </c>
      <c r="L5" s="181">
        <f>IF(TI!X25&gt;0,TI!X24,"")</f>
        <v>47</v>
      </c>
      <c r="M5" s="181">
        <f>IF(TI!Y25&gt;0,TI!Y24,"")</f>
        <v>2</v>
      </c>
      <c r="N5" s="181">
        <f>IF(TI!Z25&gt;0,TI!Z24,"")</f>
        <v>24</v>
      </c>
      <c r="O5" s="181">
        <f>IF(TI!AA25&gt;0,TI!AA24,"")</f>
        <v>111</v>
      </c>
      <c r="P5" s="181">
        <f>IF(TI!AB25&gt;0,TI!AB24,"")</f>
        <v>20</v>
      </c>
      <c r="Q5" s="181">
        <f>IF(TI!AC25&gt;0,TI!AC24,"")</f>
        <v>175</v>
      </c>
      <c r="R5" s="181">
        <f>IF(TI!AD25&gt;0,TI!AD24,"")</f>
        <v>114</v>
      </c>
      <c r="S5" s="181">
        <f>IF(TI!AE25&gt;0,TI!AE24,"")</f>
        <v>57</v>
      </c>
      <c r="T5" s="181">
        <f>IF(TI!AF25&gt;0,TI!AF24,"")</f>
        <v>35</v>
      </c>
      <c r="U5" s="181">
        <f>IF(TI!AG25&gt;0,TI!AG24,"")</f>
        <v>28</v>
      </c>
      <c r="V5" s="181">
        <f>IF(TI!AH25&gt;0,TI!AH24,"")</f>
        <v>17</v>
      </c>
      <c r="W5" s="181">
        <f>IF(TI!AI25&gt;0,TI!AI24,"")</f>
        <v>10</v>
      </c>
      <c r="X5" s="181">
        <f>IF(TI!AJ25&gt;0,TI!AJ24,"")</f>
        <v>20</v>
      </c>
      <c r="Y5" s="181">
        <f>IF(TI!AK25&gt;0,TI!AK24,"")</f>
        <v>50</v>
      </c>
      <c r="Z5" s="181">
        <f>IF(TI!AL25&gt;0,TI!AL24,"")</f>
        <v>23</v>
      </c>
      <c r="AA5" s="181">
        <f>IF(TI!AM25&gt;0,TI!AM24,"")</f>
        <v>77</v>
      </c>
      <c r="AB5" s="181">
        <f>IF(TI!AN25&gt;0,TI!AN24,"")</f>
        <v>586</v>
      </c>
      <c r="AC5" s="181">
        <f>IF(TI!AO25&gt;0,TI!AO24,"")</f>
        <v>1692</v>
      </c>
      <c r="AD5" s="181">
        <f>IF(TI!AP25&gt;0,TI!AP24,"")</f>
        <v>2750</v>
      </c>
      <c r="AE5" s="181">
        <f>IF(TI!AQ25&gt;0,TI!AQ24,"")</f>
        <v>513</v>
      </c>
      <c r="AF5" s="181">
        <f>IF(TI!AR25&gt;0,TI!AR24,"")</f>
        <v>257</v>
      </c>
      <c r="AG5" s="181">
        <f>IF(TI!AS25&gt;0,TI!AS24,"")</f>
        <v>180</v>
      </c>
      <c r="AH5" s="181">
        <f>IF(TI!AT25&gt;0,TI!AT24,"")</f>
        <v>1274</v>
      </c>
      <c r="AI5" s="181">
        <f>IF(TI!AU25&gt;0,TI!AU24,"")</f>
        <v>1896</v>
      </c>
      <c r="AJ5" s="181">
        <f>IF(TI!AV25&gt;0,TI!AV24,"")</f>
        <v>1560</v>
      </c>
      <c r="AK5" s="181">
        <f>IF(TI!AW25&gt;0,TI!AW24,"")</f>
        <v>1417</v>
      </c>
      <c r="AL5" s="181">
        <f>IF(TI!AX25&gt;0,TI!AX24,"")</f>
        <v>2556</v>
      </c>
      <c r="AM5" s="181">
        <f>IF(TI!AY25&gt;0,TI!AY24,"")</f>
        <v>2968</v>
      </c>
      <c r="AN5" s="181">
        <f>IF(TI!AZ25&gt;0,TI!AZ24,"")</f>
        <v>5211</v>
      </c>
      <c r="AO5" s="181">
        <f>IF(TI!BA25&gt;0,TI!BA24,"")</f>
        <v>7345</v>
      </c>
      <c r="AP5" s="181">
        <f>IF(TI!BB25&gt;0,TI!BB24,"")</f>
        <v>8333</v>
      </c>
      <c r="AQ5" s="181">
        <f>IF(TI!BC25&gt;0,TI!BC24,"")</f>
        <v>8681</v>
      </c>
      <c r="AR5" s="181">
        <f>IF(TI!BD25&gt;0,TI!BD24,"")</f>
        <v>7030</v>
      </c>
      <c r="AS5" s="181">
        <f>IF(TI!BE25&gt;0,TI!BE24,"")</f>
        <v>6923</v>
      </c>
      <c r="AT5" s="181">
        <f>IF(TI!BF25&gt;0,TI!BF24,"")</f>
        <v>5502</v>
      </c>
      <c r="AU5" s="181">
        <f>IF(TI!BG25&gt;0,TI!BG24,"")</f>
        <v>4958</v>
      </c>
      <c r="AV5" s="181">
        <f>IF(TI!BH25&gt;0,TI!BH24,"")</f>
        <v>2690</v>
      </c>
      <c r="AW5" s="181">
        <f>IF(TI!BI25&gt;0,TI!BI24,"")</f>
        <v>919</v>
      </c>
      <c r="AX5" s="181">
        <f>IF(TI!BJ25&gt;0,TI!BJ24,"")</f>
        <v>740</v>
      </c>
      <c r="AY5" s="181">
        <f>IF(TI!BK25&gt;0,TI!BK24,"")</f>
        <v>242</v>
      </c>
      <c r="AZ5" s="181">
        <f>IF(TI!BL25&gt;0,TI!BL24,"")</f>
        <v>219</v>
      </c>
      <c r="BA5" s="181">
        <f>IF(TI!BM25&gt;0,TI!BM24,"")</f>
        <v>120</v>
      </c>
      <c r="BB5" s="178">
        <f t="shared" ref="BB5:BB23" si="0">SUM(B5:BA5)</f>
        <v>78229</v>
      </c>
      <c r="BC5" s="276">
        <f>AVERAGE(TI!N25:BM25)</f>
        <v>5.25</v>
      </c>
      <c r="BD5" s="179">
        <f t="shared" ref="BD5:BD24" si="1">BB5/BC5</f>
        <v>14900.761904761905</v>
      </c>
    </row>
    <row r="6" spans="1:56" ht="13.5" customHeight="1">
      <c r="A6" s="181" t="s">
        <v>474</v>
      </c>
      <c r="B6" s="181" t="str">
        <f>IF(VS!N58&gt;0,VS!N57,"")</f>
        <v/>
      </c>
      <c r="C6" s="181">
        <f>IF(VS!O58&gt;0,VS!O57,"")</f>
        <v>107</v>
      </c>
      <c r="D6" s="181" t="str">
        <f>IF(VS!P58&gt;0,VS!P57,"")</f>
        <v/>
      </c>
      <c r="E6" s="181">
        <f>IF(VS!Q58&gt;0,VS!Q57,"")</f>
        <v>16</v>
      </c>
      <c r="F6" s="181">
        <f>IF(VS!R58&gt;0,VS!R57,"")</f>
        <v>6</v>
      </c>
      <c r="G6" s="181">
        <f>IF(VS!S58&gt;0,VS!S57,"")</f>
        <v>2</v>
      </c>
      <c r="H6" s="181" t="str">
        <f>IF(VS!T58&gt;0,VS!T57,"")</f>
        <v/>
      </c>
      <c r="I6" s="181">
        <f>IF(VS!U58&gt;0,VS!U57,"")</f>
        <v>1</v>
      </c>
      <c r="J6" s="181">
        <f>IF(VS!V58&gt;0,VS!V57,"")</f>
        <v>0</v>
      </c>
      <c r="K6" s="181">
        <f>IF(VS!W58&gt;0,VS!W57,"")</f>
        <v>0</v>
      </c>
      <c r="L6" s="181">
        <f>IF(VS!X58&gt;0,VS!X57,"")</f>
        <v>0</v>
      </c>
      <c r="M6" s="181">
        <f>IF(VS!Y58&gt;0,VS!Y57,"")</f>
        <v>0</v>
      </c>
      <c r="N6" s="181">
        <f>IF(VS!Z58&gt;0,VS!Z57,"")</f>
        <v>1</v>
      </c>
      <c r="O6" s="181">
        <f>IF(VS!AA58&gt;0,VS!AA57,"")</f>
        <v>0</v>
      </c>
      <c r="P6" s="181">
        <f>IF(VS!AB58&gt;0,VS!AB57,"")</f>
        <v>0</v>
      </c>
      <c r="Q6" s="181">
        <f>IF(VS!AC58&gt;0,VS!AC57,"")</f>
        <v>4</v>
      </c>
      <c r="R6" s="181">
        <f>IF(VS!AD58&gt;0,VS!AD57,"")</f>
        <v>20</v>
      </c>
      <c r="S6" s="181">
        <f>IF(VS!AE58&gt;0,VS!AE57,"")</f>
        <v>27</v>
      </c>
      <c r="T6" s="181">
        <f>IF(VS!AF58&gt;0,VS!AF57,"")</f>
        <v>4</v>
      </c>
      <c r="U6" s="181">
        <f>IF(VS!AG58&gt;0,VS!AG57,"")</f>
        <v>11</v>
      </c>
      <c r="V6" s="181">
        <f>IF(VS!AH58&gt;0,VS!AH57,"")</f>
        <v>5</v>
      </c>
      <c r="W6" s="181">
        <f>IF(VS!AI58&gt;0,VS!AI57,"")</f>
        <v>28</v>
      </c>
      <c r="X6" s="181">
        <f>IF(VS!AJ58&gt;0,VS!AJ57,"")</f>
        <v>1</v>
      </c>
      <c r="Y6" s="181">
        <f>IF(VS!AK58&gt;0,VS!AK57,"")</f>
        <v>1</v>
      </c>
      <c r="Z6" s="181">
        <f>IF(VS!AL58&gt;0,VS!AL57,"")</f>
        <v>9</v>
      </c>
      <c r="AA6" s="181">
        <f>IF(VS!AM58&gt;0,VS!AM57,"")</f>
        <v>22</v>
      </c>
      <c r="AB6" s="181">
        <f>IF(VS!AN58&gt;0,VS!AN57,"")</f>
        <v>57</v>
      </c>
      <c r="AC6" s="181">
        <f>IF(VS!AO58&gt;0,VS!AO57,"")</f>
        <v>142</v>
      </c>
      <c r="AD6" s="181">
        <f>IF(VS!AP58&gt;0,VS!AP57,"")</f>
        <v>88</v>
      </c>
      <c r="AE6" s="181">
        <f>IF(VS!AQ58&gt;0,VS!AQ57,"")</f>
        <v>161</v>
      </c>
      <c r="AF6" s="181">
        <f>IF(VS!AR58&gt;0,VS!AR57,"")</f>
        <v>360</v>
      </c>
      <c r="AG6" s="181">
        <f>IF(VS!AS58&gt;0,VS!AS57,"")</f>
        <v>176</v>
      </c>
      <c r="AH6" s="181">
        <f>IF(VS!AT58&gt;0,VS!AT57,"")</f>
        <v>551</v>
      </c>
      <c r="AI6" s="181">
        <f>IF(VS!AU58&gt;0,VS!AU57,"")</f>
        <v>860</v>
      </c>
      <c r="AJ6" s="181">
        <f>IF(VS!AV58&gt;0,VS!AV57,"")</f>
        <v>2974</v>
      </c>
      <c r="AK6" s="181">
        <f>IF(VS!AW58&gt;0,VS!AW57,"")</f>
        <v>1116</v>
      </c>
      <c r="AL6" s="181">
        <f>IF(VS!AX58&gt;0,VS!AX57,"")</f>
        <v>2608</v>
      </c>
      <c r="AM6" s="181">
        <f>IF(VS!AY58&gt;0,VS!AY57,"")</f>
        <v>1289</v>
      </c>
      <c r="AN6" s="181">
        <f>IF(VS!AZ58&gt;0,VS!AZ57,"")</f>
        <v>2291</v>
      </c>
      <c r="AO6" s="181">
        <f>IF(VS!BA58&gt;0,VS!BA57,"")</f>
        <v>3277</v>
      </c>
      <c r="AP6" s="181">
        <f>IF(VS!BB58&gt;0,VS!BB57,"")</f>
        <v>3145</v>
      </c>
      <c r="AQ6" s="181">
        <f>IF(VS!BC58&gt;0,VS!BC57,"")</f>
        <v>1429</v>
      </c>
      <c r="AR6" s="181">
        <f>IF(VS!BD58&gt;0,VS!BD57,"")</f>
        <v>1308</v>
      </c>
      <c r="AS6" s="181">
        <f>IF(VS!BE58&gt;0,VS!BE57,"")</f>
        <v>2853</v>
      </c>
      <c r="AT6" s="181">
        <f>IF(VS!BF58&gt;0,VS!BF57,"")</f>
        <v>2042</v>
      </c>
      <c r="AU6" s="181">
        <f>IF(VS!BG58&gt;0,VS!BG57,"")</f>
        <v>1653</v>
      </c>
      <c r="AV6" s="181">
        <f>IF(VS!BH58&gt;0,VS!BH57,"")</f>
        <v>967</v>
      </c>
      <c r="AW6" s="181">
        <f>IF(VS!BI58&gt;0,VS!BI57,"")</f>
        <v>884</v>
      </c>
      <c r="AX6" s="181">
        <f>IF(VS!BJ58&gt;0,VS!BJ57,"")</f>
        <v>124</v>
      </c>
      <c r="AY6" s="181">
        <f>IF(VS!BK58&gt;0,VS!BK57,"")</f>
        <v>139</v>
      </c>
      <c r="AZ6" s="181">
        <f>IF(VS!BL58&gt;0,VS!BL57,"")</f>
        <v>29</v>
      </c>
      <c r="BA6" s="181">
        <f>IF(VS!BM58&gt;0,VS!BM57,"")</f>
        <v>146</v>
      </c>
      <c r="BB6" s="178">
        <f t="shared" si="0"/>
        <v>30934</v>
      </c>
      <c r="BC6" s="276">
        <f>AVERAGE(VS!O58:BM58)</f>
        <v>12.509803921568627</v>
      </c>
      <c r="BD6" s="179">
        <f t="shared" si="1"/>
        <v>2472.780564263323</v>
      </c>
    </row>
    <row r="7" spans="1:56">
      <c r="A7" s="183" t="s">
        <v>117</v>
      </c>
      <c r="B7" s="181" t="str">
        <f>IF(BL!N30&gt;0,BL!N29,"")</f>
        <v/>
      </c>
      <c r="C7" s="181" t="str">
        <f>IF(BL!O30&gt;0,BL!O29,"")</f>
        <v/>
      </c>
      <c r="D7" s="181" t="str">
        <f>IF(BL!P30&gt;0,BL!P29,"")</f>
        <v/>
      </c>
      <c r="E7" s="181" t="str">
        <f>IF(BL!Q30&gt;0,BL!Q29,"")</f>
        <v/>
      </c>
      <c r="F7" s="181" t="str">
        <f>IF(BL!R30&gt;0,BL!R29,"")</f>
        <v/>
      </c>
      <c r="G7" s="181" t="str">
        <f>IF(BL!S30&gt;0,BL!S29,"")</f>
        <v/>
      </c>
      <c r="H7" s="181" t="str">
        <f>IF(BL!T30&gt;0,BL!T29,"")</f>
        <v/>
      </c>
      <c r="I7" s="181" t="str">
        <f>IF(BL!U30&gt;0,BL!U29,"")</f>
        <v/>
      </c>
      <c r="J7" s="181" t="str">
        <f>IF(BL!V30&gt;0,BL!V29,"")</f>
        <v/>
      </c>
      <c r="K7" s="181" t="str">
        <f>IF(BL!W30&gt;0,BL!W29,"")</f>
        <v/>
      </c>
      <c r="L7" s="181" t="str">
        <f>IF(BL!X30&gt;0,BL!X29,"")</f>
        <v/>
      </c>
      <c r="M7" s="181" t="str">
        <f>IF(BL!Y30&gt;0,BL!Y29,"")</f>
        <v/>
      </c>
      <c r="N7" s="181" t="str">
        <f>IF(BL!Z30&gt;0,BL!Z29,"")</f>
        <v/>
      </c>
      <c r="O7" s="181" t="str">
        <f>IF(BL!AA30&gt;0,BL!AA29,"")</f>
        <v/>
      </c>
      <c r="P7" s="181">
        <f>IF(BL!AB30&gt;0,BL!AB29,"")</f>
        <v>2</v>
      </c>
      <c r="Q7" s="181">
        <f>IF(BL!AC30&gt;0,BL!AC29,"")</f>
        <v>0</v>
      </c>
      <c r="R7" s="181">
        <f>IF(BL!AD30&gt;0,BL!AD29,"")</f>
        <v>0</v>
      </c>
      <c r="S7" s="181">
        <f>IF(BL!AE30&gt;0,BL!AE29,"")</f>
        <v>11</v>
      </c>
      <c r="T7" s="181">
        <f>IF(BL!AF30&gt;0,BL!AF29,"")</f>
        <v>0</v>
      </c>
      <c r="U7" s="181">
        <f>IF(BL!AG30&gt;0,BL!AG29,"")</f>
        <v>4</v>
      </c>
      <c r="V7" s="181">
        <f>IF(BL!AH30&gt;0,BL!AH29,"")</f>
        <v>2</v>
      </c>
      <c r="W7" s="181">
        <f>IF(BL!AI30&gt;0,BL!AI29,"")</f>
        <v>8</v>
      </c>
      <c r="X7" s="181">
        <f>IF(BL!AJ30&gt;0,BL!AJ29,"")</f>
        <v>3</v>
      </c>
      <c r="Y7" s="181">
        <f>IF(BL!AK30&gt;0,BL!AK29,"")</f>
        <v>1</v>
      </c>
      <c r="Z7" s="181">
        <f>IF(BL!AL30&gt;0,BL!AL29,"")</f>
        <v>3</v>
      </c>
      <c r="AA7" s="181">
        <f>IF(BL!AM30&gt;0,BL!AM29,"")</f>
        <v>67</v>
      </c>
      <c r="AB7" s="181">
        <f>IF(BL!AN30&gt;0,BL!AN29,"")</f>
        <v>46</v>
      </c>
      <c r="AC7" s="181">
        <f>IF(BL!AO30&gt;0,BL!AO29,"")</f>
        <v>178</v>
      </c>
      <c r="AD7" s="181">
        <f>IF(BL!AP30&gt;0,BL!AP29,"")</f>
        <v>280</v>
      </c>
      <c r="AE7" s="181">
        <f>IF(BL!AQ30&gt;0,BL!AQ29,"")</f>
        <v>257</v>
      </c>
      <c r="AF7" s="181">
        <f>IF(BL!AR30&gt;0,BL!AR29,"")</f>
        <v>344</v>
      </c>
      <c r="AG7" s="181">
        <f>IF(BL!AS30&gt;0,BL!AS29,"")</f>
        <v>258</v>
      </c>
      <c r="AH7" s="181">
        <f>IF(BL!AT30&gt;0,BL!AT29,"")</f>
        <v>131</v>
      </c>
      <c r="AI7" s="181">
        <f>IF(BL!AU30&gt;0,BL!AU29,"")</f>
        <v>75</v>
      </c>
      <c r="AJ7" s="181">
        <f>IF(BL!AV30&gt;0,BL!AV29,"")</f>
        <v>63</v>
      </c>
      <c r="AK7" s="181">
        <f>IF(BL!AW30&gt;0,BL!AW29,"")</f>
        <v>214</v>
      </c>
      <c r="AL7" s="181">
        <f>IF(BL!AX30&gt;0,BL!AX29,"")</f>
        <v>241</v>
      </c>
      <c r="AM7" s="181">
        <f>IF(BL!AY30&gt;0,BL!AY29,"")</f>
        <v>644</v>
      </c>
      <c r="AN7" s="181">
        <f>IF(BL!AZ30&gt;0,BL!AZ29,"")</f>
        <v>406</v>
      </c>
      <c r="AO7" s="181">
        <f>IF(BL!BA30&gt;0,BL!BA29,"")</f>
        <v>643</v>
      </c>
      <c r="AP7" s="181">
        <f>IF(BL!BB30&gt;0,BL!BB29,"")</f>
        <v>1797</v>
      </c>
      <c r="AQ7" s="181">
        <f>IF(BL!BC30&gt;0,BL!BC29,"")</f>
        <v>628</v>
      </c>
      <c r="AR7" s="181">
        <f>IF(BL!BD30&gt;0,BL!BD29,"")</f>
        <v>23</v>
      </c>
      <c r="AS7" s="181">
        <f>IF(BL!BE30&gt;0,BL!BE29,"")</f>
        <v>824</v>
      </c>
      <c r="AT7" s="181">
        <f>IF(BL!BF30&gt;0,BL!BF29,"")</f>
        <v>520</v>
      </c>
      <c r="AU7" s="181">
        <f>IF(BL!BG30&gt;0,BL!BG29,"")</f>
        <v>205</v>
      </c>
      <c r="AV7" s="181">
        <f>IF(BL!BH30&gt;0,BL!BH29,"")</f>
        <v>224</v>
      </c>
      <c r="AW7" s="181">
        <f>IF(BL!BI30&gt;0,BL!BI29,"")</f>
        <v>34</v>
      </c>
      <c r="AX7" s="181">
        <f>IF(BL!BJ30&gt;0,BL!BJ29,"")</f>
        <v>0</v>
      </c>
      <c r="AY7" s="181">
        <f>IF(BL!BK30&gt;0,BL!BK29,"")</f>
        <v>58</v>
      </c>
      <c r="AZ7" s="181">
        <f>IF(BL!BL30&gt;0,BL!BL29,"")</f>
        <v>0</v>
      </c>
      <c r="BA7" s="181">
        <f>IF(BL!BM30&gt;0,BL!BM29,"")</f>
        <v>29</v>
      </c>
      <c r="BB7" s="178">
        <f t="shared" si="0"/>
        <v>8223</v>
      </c>
      <c r="BC7" s="276">
        <f>AVERAGE(BL!AB30:BM30)</f>
        <v>9.973684210526315</v>
      </c>
      <c r="BD7" s="179">
        <f t="shared" si="1"/>
        <v>824.46965699208454</v>
      </c>
    </row>
    <row r="8" spans="1:56">
      <c r="A8" s="184" t="s">
        <v>379</v>
      </c>
      <c r="B8" s="181" t="str">
        <f>IF(TG!N51&gt;0,TG!N50,"")</f>
        <v/>
      </c>
      <c r="C8" s="181">
        <f>IF(TG!O51&gt;0,TG!O50,"")</f>
        <v>277</v>
      </c>
      <c r="D8" s="181">
        <f>IF(TG!P51&gt;0,TG!P50,"")</f>
        <v>2</v>
      </c>
      <c r="E8" s="181">
        <f>IF(TG!Q51&gt;0,TG!Q50,"")</f>
        <v>8</v>
      </c>
      <c r="F8" s="181">
        <f>IF(TG!R51&gt;0,TG!R50,"")</f>
        <v>1</v>
      </c>
      <c r="G8" s="181">
        <f>IF(TG!S51&gt;0,TG!S50,"")</f>
        <v>0</v>
      </c>
      <c r="H8" s="181">
        <f>IF(TG!T51&gt;0,TG!T50,"")</f>
        <v>0</v>
      </c>
      <c r="I8" s="181">
        <f>IF(TG!U51&gt;0,TG!U50,"")</f>
        <v>0</v>
      </c>
      <c r="J8" s="181">
        <f>IF(TG!V51&gt;0,TG!V50,"")</f>
        <v>0</v>
      </c>
      <c r="K8" s="181">
        <f>IF(TG!W51&gt;0,TG!W50,"")</f>
        <v>0</v>
      </c>
      <c r="L8" s="181">
        <f>IF(TG!X51&gt;0,TG!X50,"")</f>
        <v>0</v>
      </c>
      <c r="M8" s="181">
        <f>IF(TG!Y51&gt;0,TG!Y50,"")</f>
        <v>0</v>
      </c>
      <c r="N8" s="181">
        <f>IF(TG!Z51&gt;0,TG!Z50,"")</f>
        <v>5</v>
      </c>
      <c r="O8" s="181">
        <f>IF(TG!AA51&gt;0,TG!AA50,"")</f>
        <v>0</v>
      </c>
      <c r="P8" s="181">
        <f>IF(TG!AB51&gt;0,TG!AB50,"")</f>
        <v>0</v>
      </c>
      <c r="Q8" s="181">
        <f>IF(TG!AC51&gt;0,TG!AC50,"")</f>
        <v>0</v>
      </c>
      <c r="R8" s="181">
        <f>IF(TG!AD51&gt;0,TG!AD50,"")</f>
        <v>0</v>
      </c>
      <c r="S8" s="181">
        <f>IF(TG!AE51&gt;0,TG!AE50,"")</f>
        <v>0</v>
      </c>
      <c r="T8" s="177">
        <f>IF(TG!AF51&gt;0,TG!AF50,"")</f>
        <v>8</v>
      </c>
      <c r="U8" s="177">
        <f>IF(TG!AG51&gt;0,TG!AG50,"")</f>
        <v>0</v>
      </c>
      <c r="V8" s="177">
        <f>IF(TG!AH51&gt;0,TG!AH50,"")</f>
        <v>0</v>
      </c>
      <c r="W8" s="181">
        <f>IF(TG!AI51&gt;0,TG!AI50,"")</f>
        <v>0</v>
      </c>
      <c r="X8" s="181">
        <f>IF(TG!AJ51&gt;0,TG!AJ50,"")</f>
        <v>0</v>
      </c>
      <c r="Y8" s="181">
        <f>IF(TG!AK51&gt;0,TG!AK50,"")</f>
        <v>0</v>
      </c>
      <c r="Z8" s="181">
        <f>IF(TG!AL51&gt;0,TG!AL50,"")</f>
        <v>2</v>
      </c>
      <c r="AA8" s="181">
        <f>IF(TG!AM51&gt;0,TG!AM50,"")</f>
        <v>4</v>
      </c>
      <c r="AB8" s="181">
        <f>IF(TG!AN51&gt;0,TG!AN50,"")</f>
        <v>10</v>
      </c>
      <c r="AC8" s="181">
        <f>IF(TG!AO51&gt;0,TG!AO50,"")</f>
        <v>8</v>
      </c>
      <c r="AD8" s="181">
        <f>IF(TG!AP51&gt;0,TG!AP50,"")</f>
        <v>38</v>
      </c>
      <c r="AE8" s="181">
        <f>IF(TG!AQ51&gt;0,TG!AQ50,"")</f>
        <v>65</v>
      </c>
      <c r="AF8" s="181">
        <f>IF(TG!AR51&gt;0,TG!AR50,"")</f>
        <v>110</v>
      </c>
      <c r="AG8" s="181">
        <f>IF(TG!AS51&gt;0,TG!AS50,"")</f>
        <v>434</v>
      </c>
      <c r="AH8" s="181">
        <f>IF(TG!AT51&gt;0,TG!AT50,"")</f>
        <v>233</v>
      </c>
      <c r="AI8" s="181">
        <f>IF(TG!AU51&gt;0,TG!AU50,"")</f>
        <v>372</v>
      </c>
      <c r="AJ8" s="181">
        <f>IF(TG!AV51&gt;0,TG!AV50,"")</f>
        <v>802</v>
      </c>
      <c r="AK8" s="181">
        <f>IF(TG!AW51&gt;0,TG!AW50,"")</f>
        <v>689</v>
      </c>
      <c r="AL8" s="181">
        <f>IF(TG!AX51&gt;0,TG!AX50,"")</f>
        <v>533</v>
      </c>
      <c r="AM8" s="181">
        <f>IF(TG!AY51&gt;0,TG!AY50,"")</f>
        <v>1171</v>
      </c>
      <c r="AN8" s="181">
        <f>IF(TG!AZ51&gt;0,TG!AZ50,"")</f>
        <v>947</v>
      </c>
      <c r="AO8" s="181">
        <f>IF(TG!BA51&gt;0,TG!BA50,"")</f>
        <v>651</v>
      </c>
      <c r="AP8" s="181">
        <f>IF(TG!BB51&gt;0,TG!BB50,"")</f>
        <v>666</v>
      </c>
      <c r="AQ8" s="181">
        <f>IF(TG!BC51&gt;0,TG!BC50,"")</f>
        <v>342</v>
      </c>
      <c r="AR8" s="181">
        <f>IF(TG!BD51&gt;0,TG!BD50,"")</f>
        <v>314</v>
      </c>
      <c r="AS8" s="181">
        <f>IF(TG!BE51&gt;0,TG!BE50,"")</f>
        <v>95</v>
      </c>
      <c r="AT8" s="181">
        <f>IF(TG!BF51&gt;0,TG!BF50,"")</f>
        <v>992</v>
      </c>
      <c r="AU8" s="181">
        <f>IF(TG!BG51&gt;0,TG!BG50,"")</f>
        <v>591</v>
      </c>
      <c r="AV8" s="181">
        <f>IF(TG!BH51&gt;0,TG!BH50,"")</f>
        <v>634</v>
      </c>
      <c r="AW8" s="181">
        <f>IF(TG!BI51&gt;0,TG!BI50,"")</f>
        <v>203</v>
      </c>
      <c r="AX8" s="181">
        <f>IF(TG!BJ51&gt;0,TG!BJ50,"")</f>
        <v>0</v>
      </c>
      <c r="AY8" s="181">
        <f>IF(TG!BK51&gt;0,TG!BK50,"")</f>
        <v>7</v>
      </c>
      <c r="AZ8" s="181">
        <f>IF(TG!BL51&gt;0,TG!BL50,"")</f>
        <v>116</v>
      </c>
      <c r="BA8" s="181" t="str">
        <f>IF(TG!BM51&gt;0,TG!BM50,"")</f>
        <v/>
      </c>
      <c r="BB8" s="178">
        <f t="shared" si="0"/>
        <v>10330</v>
      </c>
      <c r="BC8" s="276">
        <f>AVERAGE(TG!O51:BL51)</f>
        <v>13.08</v>
      </c>
      <c r="BD8" s="179">
        <f t="shared" si="1"/>
        <v>789.75535168195722</v>
      </c>
    </row>
    <row r="9" spans="1:56" s="180" customFormat="1">
      <c r="A9" s="177" t="s">
        <v>502</v>
      </c>
      <c r="B9" s="177">
        <f>IF(ZH!N88&gt;0,ZH!N87,"")</f>
        <v>129</v>
      </c>
      <c r="C9" s="177">
        <f>IF(ZH!O88&gt;0,ZH!O87,"")</f>
        <v>1247.5</v>
      </c>
      <c r="D9" s="177">
        <f>IF(ZH!P88&gt;0,ZH!P87,"")</f>
        <v>47</v>
      </c>
      <c r="E9" s="177">
        <f>IF(ZH!Q88&gt;0,ZH!Q87,"")</f>
        <v>1655.5</v>
      </c>
      <c r="F9" s="177">
        <f>IF(ZH!R88&gt;0,ZH!R87,"")</f>
        <v>8</v>
      </c>
      <c r="G9" s="177">
        <f>IF(ZH!S88&gt;0,ZH!S87,"")</f>
        <v>3</v>
      </c>
      <c r="H9" s="177">
        <f>IF(ZH!T88&gt;0,ZH!T87,"")</f>
        <v>0</v>
      </c>
      <c r="I9" s="177">
        <f>IF(ZH!U88&gt;0,ZH!U87,"")</f>
        <v>1</v>
      </c>
      <c r="J9" s="177">
        <f>IF(ZH!V88&gt;0,ZH!V87,"")</f>
        <v>0</v>
      </c>
      <c r="K9" s="177">
        <f>IF(ZH!W88&gt;0,ZH!W87,"")</f>
        <v>0</v>
      </c>
      <c r="L9" s="177">
        <f>IF(ZH!X88&gt;0,ZH!X87,"")</f>
        <v>0</v>
      </c>
      <c r="M9" s="177">
        <f>IF(ZH!Y88&gt;0,ZH!Y87,"")</f>
        <v>10</v>
      </c>
      <c r="N9" s="177">
        <f>IF(ZH!Z88&gt;0,ZH!Z87,"")</f>
        <v>0</v>
      </c>
      <c r="O9" s="177">
        <f>IF(ZH!AA88&gt;0,ZH!AA87,"")</f>
        <v>12.5</v>
      </c>
      <c r="P9" s="177">
        <f>IF(ZH!AB88&gt;0,ZH!AB87,"")</f>
        <v>0</v>
      </c>
      <c r="Q9" s="177">
        <f>IF(ZH!AC88&gt;0,ZH!AC87,"")</f>
        <v>10.5</v>
      </c>
      <c r="R9" s="177">
        <f>IF(ZH!AD88&gt;0,ZH!AD87,"")</f>
        <v>0</v>
      </c>
      <c r="S9" s="177">
        <f>IF(ZH!AE88&gt;0,ZH!AE87,"")</f>
        <v>16</v>
      </c>
      <c r="T9" s="177">
        <f>IF(ZH!AF88&gt;0,ZH!AF87,"")</f>
        <v>2</v>
      </c>
      <c r="U9" s="177">
        <f>IF(ZH!AG88&gt;0,ZH!AG87,"")</f>
        <v>4</v>
      </c>
      <c r="V9" s="177">
        <f>IF(ZH!AH88&gt;0,ZH!AH87,"")</f>
        <v>10</v>
      </c>
      <c r="W9" s="177">
        <f>IF(ZH!AI88&gt;0,ZH!AI87,"")</f>
        <v>3</v>
      </c>
      <c r="X9" s="177">
        <f>IF(ZH!AJ88&gt;0,ZH!AJ87,"")</f>
        <v>11</v>
      </c>
      <c r="Y9" s="177">
        <f>IF(ZH!AK88&gt;0,ZH!AK87,"")</f>
        <v>10</v>
      </c>
      <c r="Z9" s="177">
        <f>IF(ZH!AL88&gt;0,ZH!AL87,"")</f>
        <v>19</v>
      </c>
      <c r="AA9" s="177">
        <f>IF(ZH!AM88&gt;0,ZH!AM87,"")</f>
        <v>35</v>
      </c>
      <c r="AB9" s="177">
        <f>IF(ZH!AN88&gt;0,ZH!AN87,"")</f>
        <v>78</v>
      </c>
      <c r="AC9" s="177">
        <f>IF(ZH!AO88&gt;0,ZH!AO87,"")</f>
        <v>147</v>
      </c>
      <c r="AD9" s="177">
        <f>IF(ZH!AP88&gt;0,ZH!AP87,"")</f>
        <v>253</v>
      </c>
      <c r="AE9" s="177">
        <f>IF(ZH!AQ88&gt;0,ZH!AQ87,"")</f>
        <v>482</v>
      </c>
      <c r="AF9" s="177">
        <f>IF(ZH!AR88&gt;0,ZH!AR87,"")</f>
        <v>291</v>
      </c>
      <c r="AG9" s="177">
        <f>IF(ZH!AS88&gt;0,ZH!AS87,"")</f>
        <v>256</v>
      </c>
      <c r="AH9" s="177">
        <f>IF(ZH!AT88&gt;0,ZH!AT87,"")</f>
        <v>240</v>
      </c>
      <c r="AI9" s="177">
        <f>IF(ZH!AU88&gt;0,ZH!AU87,"")</f>
        <v>144</v>
      </c>
      <c r="AJ9" s="177">
        <f>IF(ZH!AV88&gt;0,ZH!AV87,"")</f>
        <v>576</v>
      </c>
      <c r="AK9" s="177">
        <f>IF(ZH!AW88&gt;0,ZH!AW87,"")</f>
        <v>3761</v>
      </c>
      <c r="AL9" s="177">
        <f>IF(ZH!AX88&gt;0,ZH!AX87,"")</f>
        <v>1729.5</v>
      </c>
      <c r="AM9" s="177">
        <f>IF(ZH!AY88&gt;0,ZH!AY87,"")</f>
        <v>3722</v>
      </c>
      <c r="AN9" s="177">
        <f>IF(ZH!AZ88&gt;0,ZH!AZ87,"")</f>
        <v>1761</v>
      </c>
      <c r="AO9" s="177">
        <f>IF(ZH!BA88&gt;0,ZH!BA87,"")</f>
        <v>1961</v>
      </c>
      <c r="AP9" s="177">
        <f>IF(ZH!BB88&gt;0,ZH!BB87,"")</f>
        <v>1380</v>
      </c>
      <c r="AQ9" s="177">
        <f>IF(ZH!BC88&gt;0,ZH!BC87,"")</f>
        <v>881</v>
      </c>
      <c r="AR9" s="177">
        <f>IF(ZH!BD88&gt;0,ZH!BD87,"")</f>
        <v>301</v>
      </c>
      <c r="AS9" s="177">
        <f>IF(ZH!BE88&gt;0,ZH!BE87,"")</f>
        <v>2038</v>
      </c>
      <c r="AT9" s="177">
        <f>IF(ZH!BF88&gt;0,ZH!BF87,"")</f>
        <v>4458.5</v>
      </c>
      <c r="AU9" s="177">
        <f>IF(ZH!BG88&gt;0,ZH!BG87,"")</f>
        <v>8161.5</v>
      </c>
      <c r="AV9" s="177">
        <f>IF(ZH!BH88&gt;0,ZH!BH87,"")</f>
        <v>5206</v>
      </c>
      <c r="AW9" s="177">
        <f>IF(ZH!BI88&gt;0,ZH!BI87,"")</f>
        <v>4484</v>
      </c>
      <c r="AX9" s="177">
        <f>IF(ZH!BJ88&gt;0,ZH!BJ87,"")</f>
        <v>541</v>
      </c>
      <c r="AY9" s="177">
        <f>IF(ZH!BK88&gt;0,ZH!BK87,"")</f>
        <v>2118</v>
      </c>
      <c r="AZ9" s="177">
        <f>IF(ZH!BL88&gt;0,ZH!BL87,"")</f>
        <v>493</v>
      </c>
      <c r="BA9" s="177">
        <f>IF(ZH!BM88&gt;0,ZH!BM87,"")</f>
        <v>1806</v>
      </c>
      <c r="BB9" s="178">
        <f t="shared" si="0"/>
        <v>50503.5</v>
      </c>
      <c r="BC9" s="276">
        <f>AVERAGE(ZH!N88:BM88)</f>
        <v>21.903846153846153</v>
      </c>
      <c r="BD9" s="185">
        <f t="shared" si="1"/>
        <v>2305.6909569798067</v>
      </c>
    </row>
    <row r="10" spans="1:56" ht="13.5" customHeight="1">
      <c r="A10" s="181" t="s">
        <v>27</v>
      </c>
      <c r="B10" s="181">
        <f>IF(BE!N37&gt;0,BE!N36,"")</f>
        <v>0</v>
      </c>
      <c r="C10" s="181">
        <f>IF(BE!O37&gt;0,BE!O36,"")</f>
        <v>11</v>
      </c>
      <c r="D10" s="181">
        <f>IF(BE!P37&gt;0,BE!P36,"")</f>
        <v>1</v>
      </c>
      <c r="E10" s="181">
        <f>IF(BE!Q37&gt;0,BE!Q36,"")</f>
        <v>0</v>
      </c>
      <c r="F10" s="181">
        <f>IF(BE!R37&gt;0,BE!R36,"")</f>
        <v>0</v>
      </c>
      <c r="G10" s="181">
        <f>IF(BE!S37&gt;0,BE!S36,"")</f>
        <v>0</v>
      </c>
      <c r="H10" s="181">
        <f>IF(BE!T37&gt;0,BE!T36,"")</f>
        <v>0</v>
      </c>
      <c r="I10" s="181">
        <f>IF(BE!U37&gt;0,BE!U36,"")</f>
        <v>0</v>
      </c>
      <c r="J10" s="181">
        <f>IF(BE!V37&gt;0,BE!V36,"")</f>
        <v>1</v>
      </c>
      <c r="K10" s="181">
        <f>IF(BE!W37&gt;0,BE!W36,"")</f>
        <v>0</v>
      </c>
      <c r="L10" s="181">
        <f>IF(BE!X37&gt;0,BE!X36,"")</f>
        <v>0</v>
      </c>
      <c r="M10" s="181">
        <f>IF(BE!Y37&gt;0,BE!Y36,"")</f>
        <v>0</v>
      </c>
      <c r="N10" s="181">
        <f>IF(BE!Z37&gt;0,BE!Z36,"")</f>
        <v>5</v>
      </c>
      <c r="O10" s="181">
        <f>IF(BE!AA37&gt;0,BE!AA36,"")</f>
        <v>0</v>
      </c>
      <c r="P10" s="181">
        <f>IF(BE!AB37&gt;0,BE!AB36,"")</f>
        <v>0</v>
      </c>
      <c r="Q10" s="181">
        <f>IF(BE!AC37&gt;0,BE!AC36,"")</f>
        <v>0</v>
      </c>
      <c r="R10" s="181">
        <f>IF(BE!AD37&gt;0,BE!AD36,"")</f>
        <v>1</v>
      </c>
      <c r="S10" s="181">
        <f>IF(BE!AE37&gt;0,BE!AE36,"")</f>
        <v>51</v>
      </c>
      <c r="T10" s="181">
        <f>IF(BE!AF37&gt;0,BE!AF36,"")</f>
        <v>13</v>
      </c>
      <c r="U10" s="181">
        <f>IF(BE!AG37&gt;0,BE!AG36,"")</f>
        <v>27</v>
      </c>
      <c r="V10" s="181">
        <f>IF(BE!AH37&gt;0,BE!AH36,"")</f>
        <v>7</v>
      </c>
      <c r="W10" s="181">
        <f>IF(BE!AI37&gt;0,BE!AI36,"")</f>
        <v>7</v>
      </c>
      <c r="X10" s="181">
        <f>IF(BE!AJ37&gt;0,BE!AJ36,"")</f>
        <v>2</v>
      </c>
      <c r="Y10" s="181">
        <f>IF(BE!AK37&gt;0,BE!AK36,"")</f>
        <v>5</v>
      </c>
      <c r="Z10" s="181">
        <f>IF(BE!AL37&gt;0,BE!AL36,"")</f>
        <v>37</v>
      </c>
      <c r="AA10" s="181">
        <f>IF(BE!AM37&gt;0,BE!AM36,"")</f>
        <v>92</v>
      </c>
      <c r="AB10" s="181">
        <f>IF(BE!AN37&gt;0,BE!AN36,"")</f>
        <v>115</v>
      </c>
      <c r="AC10" s="181">
        <f>IF(BE!AO37&gt;0,BE!AO36,"")</f>
        <v>166</v>
      </c>
      <c r="AD10" s="181">
        <f>IF(BE!AP37&gt;0,BE!AP36,"")</f>
        <v>592</v>
      </c>
      <c r="AE10" s="181">
        <f>IF(BE!AQ37&gt;0,BE!AQ36,"")</f>
        <v>710</v>
      </c>
      <c r="AF10" s="181">
        <f>IF(BE!AR37&gt;0,BE!AR36,"")</f>
        <v>373</v>
      </c>
      <c r="AG10" s="181">
        <f>IF(BE!AS37&gt;0,BE!AS36,"")</f>
        <v>1069</v>
      </c>
      <c r="AH10" s="181">
        <f>IF(BE!AT37&gt;0,BE!AT36,"")</f>
        <v>427</v>
      </c>
      <c r="AI10" s="181">
        <f>IF(BE!AU37&gt;0,BE!AU36,"")</f>
        <v>340</v>
      </c>
      <c r="AJ10" s="181">
        <f>IF(BE!AV37&gt;0,BE!AV36,"")</f>
        <v>955</v>
      </c>
      <c r="AK10" s="181">
        <f>IF(BE!AW37&gt;0,BE!AW36,"")</f>
        <v>1510</v>
      </c>
      <c r="AL10" s="181">
        <f>IF(BE!AX37&gt;0,BE!AX36,"")</f>
        <v>1624</v>
      </c>
      <c r="AM10" s="181">
        <f>IF(BE!AY37&gt;0,BE!AY36,"")</f>
        <v>504</v>
      </c>
      <c r="AN10" s="181">
        <f>IF(BE!AZ37&gt;0,BE!AZ36,"")</f>
        <v>369</v>
      </c>
      <c r="AO10" s="181">
        <f>IF(BE!BA37&gt;0,BE!BA36,"")</f>
        <v>144</v>
      </c>
      <c r="AP10" s="181" t="str">
        <f>IF(BE!BB37&gt;0,BE!BB36,"")</f>
        <v/>
      </c>
      <c r="AQ10" s="181" t="str">
        <f>IF(BE!BC37&gt;0,BE!BC36,"")</f>
        <v/>
      </c>
      <c r="AR10" s="181" t="str">
        <f>IF(BE!BD37&gt;0,BE!BD36,"")</f>
        <v/>
      </c>
      <c r="AS10" s="181" t="str">
        <f>IF(BE!BE37&gt;0,BE!BE36,"")</f>
        <v/>
      </c>
      <c r="AT10" s="181" t="str">
        <f>IF(BE!BF37&gt;0,BE!BF36,"")</f>
        <v/>
      </c>
      <c r="AU10" s="181" t="str">
        <f>IF(BE!BG37&gt;0,BE!BG36,"")</f>
        <v/>
      </c>
      <c r="AV10" s="181" t="str">
        <f>IF(BE!BH37&gt;0,BE!BH36,"")</f>
        <v/>
      </c>
      <c r="AW10" s="181" t="str">
        <f>IF(BE!BI37&gt;0,BE!BI36,"")</f>
        <v/>
      </c>
      <c r="AX10" s="181" t="str">
        <f>IF(BE!BJ37&gt;0,BE!BJ36,"")</f>
        <v/>
      </c>
      <c r="AY10" s="181" t="str">
        <f>IF(BE!BK37&gt;0,BE!BK36,"")</f>
        <v/>
      </c>
      <c r="AZ10" s="181" t="str">
        <f>IF(BE!BL37&gt;0,BE!BL36,"")</f>
        <v/>
      </c>
      <c r="BA10" s="181" t="str">
        <f>IF(BE!BM37&gt;0,BE!BM36,"")</f>
        <v/>
      </c>
      <c r="BB10" s="178">
        <f t="shared" si="0"/>
        <v>9158</v>
      </c>
      <c r="BC10" s="276">
        <f>AVERAGE(BE!N37:BA37)</f>
        <v>8.2249999999999996</v>
      </c>
      <c r="BD10" s="179">
        <f t="shared" si="1"/>
        <v>1113.4346504559271</v>
      </c>
    </row>
    <row r="11" spans="1:56">
      <c r="A11" s="181" t="s">
        <v>178</v>
      </c>
      <c r="B11" s="181" t="str">
        <f>IF(FR!N23&gt;0,FR!N22,"")</f>
        <v/>
      </c>
      <c r="C11" s="181" t="str">
        <f>IF(FR!O23&gt;0,FR!O22,"")</f>
        <v/>
      </c>
      <c r="D11" s="181" t="str">
        <f>IF(FR!P23&gt;0,FR!P22,"")</f>
        <v/>
      </c>
      <c r="E11" s="181" t="str">
        <f>IF(FR!Q23&gt;0,FR!Q22,"")</f>
        <v/>
      </c>
      <c r="F11" s="181">
        <f>IF(FR!R23&gt;0,FR!R22,"")</f>
        <v>554</v>
      </c>
      <c r="G11" s="181" t="str">
        <f>IF(FR!S23&gt;0,FR!S22,"")</f>
        <v/>
      </c>
      <c r="H11" s="181" t="str">
        <f>IF(FR!T23&gt;0,FR!T22,"")</f>
        <v/>
      </c>
      <c r="I11" s="181" t="str">
        <f>IF(FR!U23&gt;0,FR!U22,"")</f>
        <v/>
      </c>
      <c r="J11" s="181">
        <f>IF(FR!V23&gt;0,FR!V22,"")</f>
        <v>0</v>
      </c>
      <c r="K11" s="181">
        <f>IF(FR!W23&gt;0,FR!W22,"")</f>
        <v>0</v>
      </c>
      <c r="L11" s="181" t="str">
        <f>IF(FR!X23&gt;0,FR!X22,"")</f>
        <v/>
      </c>
      <c r="M11" s="181">
        <f>IF(FR!Y23&gt;0,FR!Y22,"")</f>
        <v>0</v>
      </c>
      <c r="N11" s="181" t="str">
        <f>IF(FR!Z23&gt;0,FR!Z22,"")</f>
        <v/>
      </c>
      <c r="O11" s="181">
        <f>IF(FR!AA23&gt;0,FR!AA22,"")</f>
        <v>0</v>
      </c>
      <c r="P11" s="181" t="str">
        <f>IF(FR!AB23&gt;0,FR!AB22,"")</f>
        <v/>
      </c>
      <c r="Q11" s="181">
        <f>IF(FR!AC23&gt;0,FR!AC22,"")</f>
        <v>6</v>
      </c>
      <c r="R11" s="181" t="str">
        <f>IF(FR!AD23&gt;0,FR!AD22,"")</f>
        <v/>
      </c>
      <c r="S11" s="181">
        <f>IF(FR!AE23&gt;0,FR!AE22,"")</f>
        <v>228</v>
      </c>
      <c r="T11" s="181" t="str">
        <f>IF(FR!AF23&gt;0,FR!AF22,"")</f>
        <v/>
      </c>
      <c r="U11" s="181">
        <f>IF(FR!AG23&gt;0,FR!AG22,"")</f>
        <v>119</v>
      </c>
      <c r="V11" s="181">
        <f>IF(FR!AH23&gt;0,FR!AH22,"")</f>
        <v>151</v>
      </c>
      <c r="W11" s="181">
        <f>IF(FR!AI23&gt;0,FR!AI22,"")</f>
        <v>58</v>
      </c>
      <c r="X11" s="181" t="str">
        <f>IF(FR!AJ23&gt;0,FR!AJ22,"")</f>
        <v/>
      </c>
      <c r="Y11" s="181">
        <f>IF(FR!AK23&gt;0,FR!AK22,"")</f>
        <v>49</v>
      </c>
      <c r="Z11" s="181">
        <f>IF(FR!AL23&gt;0,FR!AL22,"")</f>
        <v>86</v>
      </c>
      <c r="AA11" s="181" t="str">
        <f>IF(FR!AM23&gt;0,FR!AM22,"")</f>
        <v/>
      </c>
      <c r="AB11" s="181">
        <f>IF(FR!AN23&gt;0,FR!AN22,"")</f>
        <v>251</v>
      </c>
      <c r="AC11" s="181">
        <f>IF(FR!AO23&gt;0,FR!AO22,"")</f>
        <v>1162</v>
      </c>
      <c r="AD11" s="181" t="str">
        <f>IF(FR!AP23&gt;0,FR!AP22,"")</f>
        <v/>
      </c>
      <c r="AE11" s="181">
        <f>IF(FR!AQ23&gt;0,FR!AQ22,"")</f>
        <v>2693</v>
      </c>
      <c r="AF11" s="181" t="str">
        <f>IF(FR!AR23&gt;0,FR!AR22,"")</f>
        <v/>
      </c>
      <c r="AG11" s="181">
        <f>IF(FR!AS23&gt;0,FR!AS22,"")</f>
        <v>169</v>
      </c>
      <c r="AH11" s="181">
        <f>IF(FR!AT23&gt;0,FR!AT22,"")</f>
        <v>386</v>
      </c>
      <c r="AI11" s="181" t="str">
        <f>IF(FR!AU23&gt;0,FR!AU22,"")</f>
        <v/>
      </c>
      <c r="AJ11" s="181">
        <f>IF(FR!AV23&gt;0,FR!AV22,"")</f>
        <v>323</v>
      </c>
      <c r="AK11" s="181" t="str">
        <f>IF(FR!AW23&gt;0,FR!AW22,"")</f>
        <v/>
      </c>
      <c r="AL11" s="181">
        <f>IF(FR!AX23&gt;0,FR!AX22,"")</f>
        <v>2365</v>
      </c>
      <c r="AM11" s="181">
        <f>IF(FR!AY23&gt;0,FR!AY22,"")</f>
        <v>2120</v>
      </c>
      <c r="AN11" s="181" t="str">
        <f>IF(FR!AZ23&gt;0,FR!AZ22,"")</f>
        <v/>
      </c>
      <c r="AO11" s="181">
        <f>IF(FR!BA23&gt;0,FR!BA22,"")</f>
        <v>1765</v>
      </c>
      <c r="AP11" s="181" t="str">
        <f>IF(FR!BB23&gt;0,FR!BB22,"")</f>
        <v/>
      </c>
      <c r="AQ11" s="181">
        <f>IF(FR!BC23&gt;0,FR!BC22,"")</f>
        <v>1974</v>
      </c>
      <c r="AR11" s="181" t="str">
        <f>IF(FR!BD23&gt;0,FR!BD22,"")</f>
        <v/>
      </c>
      <c r="AS11" s="181">
        <f>IF(FR!BE23&gt;0,FR!BE22,"")</f>
        <v>1979</v>
      </c>
      <c r="AT11" s="181" t="str">
        <f>IF(FR!BF23&gt;0,FR!BF22,"")</f>
        <v/>
      </c>
      <c r="AU11" s="181" t="str">
        <f>IF(FR!BG23&gt;0,FR!BG22,"")</f>
        <v/>
      </c>
      <c r="AV11" s="181" t="str">
        <f>IF(FR!BH23&gt;0,FR!BH22,"")</f>
        <v/>
      </c>
      <c r="AW11" s="181">
        <f>IF(FR!BI23&gt;0,FR!BI22,"")</f>
        <v>6189</v>
      </c>
      <c r="AX11" s="181" t="str">
        <f>IF(FR!BJ23&gt;0,FR!BJ22,"")</f>
        <v/>
      </c>
      <c r="AY11" s="181" t="str">
        <f>IF(FR!BK23&gt;0,FR!BK22,"")</f>
        <v/>
      </c>
      <c r="AZ11" s="181" t="str">
        <f>IF(FR!BL23&gt;0,FR!BL22,"")</f>
        <v/>
      </c>
      <c r="BA11" s="181">
        <f>IF(FR!BM23&gt;0,FR!BM22,"")</f>
        <v>5031</v>
      </c>
      <c r="BB11" s="178">
        <f t="shared" si="0"/>
        <v>27658</v>
      </c>
      <c r="BC11" s="276">
        <f>AVERAGE(FR!R23:BM23)</f>
        <v>1.9583333333333333</v>
      </c>
      <c r="BD11" s="179">
        <f t="shared" si="1"/>
        <v>14123.234042553193</v>
      </c>
    </row>
    <row r="12" spans="1:56">
      <c r="A12" s="181" t="s">
        <v>220</v>
      </c>
      <c r="B12" s="181" t="str">
        <f>IF(GE!N32&gt;0,GE!N31,"")</f>
        <v/>
      </c>
      <c r="C12" s="181" t="str">
        <f>IF(GE!O32&gt;0,GE!O31,"")</f>
        <v/>
      </c>
      <c r="D12" s="181" t="str">
        <f>IF(GE!P32&gt;0,GE!P31,"")</f>
        <v/>
      </c>
      <c r="E12" s="181" t="str">
        <f>IF(GE!Q32&gt;0,GE!Q31,"")</f>
        <v/>
      </c>
      <c r="F12" s="181" t="str">
        <f>IF(GE!R32&gt;0,GE!R31,"")</f>
        <v/>
      </c>
      <c r="G12" s="181" t="str">
        <f>IF(GE!S32&gt;0,GE!S31,"")</f>
        <v/>
      </c>
      <c r="H12" s="181" t="str">
        <f>IF(GE!T32&gt;0,GE!T31,"")</f>
        <v/>
      </c>
      <c r="I12" s="181" t="str">
        <f>IF(GE!U32&gt;0,GE!U31,"")</f>
        <v/>
      </c>
      <c r="J12" s="181" t="str">
        <f>IF(GE!V32&gt;0,GE!V31,"")</f>
        <v/>
      </c>
      <c r="K12" s="181" t="str">
        <f>IF(GE!W32&gt;0,GE!W31,"")</f>
        <v/>
      </c>
      <c r="L12" s="181" t="str">
        <f>IF(GE!X32&gt;0,GE!X31,"")</f>
        <v/>
      </c>
      <c r="M12" s="181" t="str">
        <f>IF(GE!Y32&gt;0,GE!Y31,"")</f>
        <v/>
      </c>
      <c r="N12" s="181" t="str">
        <f>IF(GE!Z32&gt;0,GE!Z31,"")</f>
        <v/>
      </c>
      <c r="O12" s="181" t="str">
        <f>IF(GE!AA32&gt;0,GE!AA31,"")</f>
        <v/>
      </c>
      <c r="P12" s="181" t="str">
        <f>IF(GE!AB32&gt;0,GE!AB31,"")</f>
        <v/>
      </c>
      <c r="Q12" s="181" t="str">
        <f>IF(GE!AC32&gt;0,GE!AC31,"")</f>
        <v/>
      </c>
      <c r="R12" s="181">
        <f>IF(GE!AD32&gt;0,GE!AD31,"")</f>
        <v>48</v>
      </c>
      <c r="S12" s="181">
        <f>IF(GE!AE32&gt;0,GE!AE31,"")</f>
        <v>64</v>
      </c>
      <c r="T12" s="181">
        <f>IF(GE!AF32&gt;0,GE!AF31,"")</f>
        <v>29</v>
      </c>
      <c r="U12" s="181">
        <f>IF(GE!AG32&gt;0,GE!AG31,"")</f>
        <v>52</v>
      </c>
      <c r="V12" s="181">
        <f>IF(GE!AH32&gt;0,GE!AH31,"")</f>
        <v>60</v>
      </c>
      <c r="W12" s="181">
        <f>IF(GE!AI32&gt;0,GE!AI31,"")</f>
        <v>49</v>
      </c>
      <c r="X12" s="181">
        <f>IF(GE!AJ32&gt;0,GE!AJ31,"")</f>
        <v>23</v>
      </c>
      <c r="Y12" s="181">
        <f>IF(GE!AK32&gt;0,GE!AK31,"")</f>
        <v>40</v>
      </c>
      <c r="Z12" s="181">
        <f>IF(GE!AL32&gt;0,GE!AL31,"")</f>
        <v>36</v>
      </c>
      <c r="AA12" s="181">
        <f>IF(GE!AM32&gt;0,GE!AM31,"")</f>
        <v>36</v>
      </c>
      <c r="AB12" s="181">
        <f>IF(GE!AN32&gt;0,GE!AN31,"")</f>
        <v>114</v>
      </c>
      <c r="AC12" s="181">
        <f>IF(GE!AO32&gt;0,GE!AO31,"")</f>
        <v>239</v>
      </c>
      <c r="AD12" s="181">
        <f>IF(GE!AP32&gt;0,GE!AP31,"")</f>
        <v>242</v>
      </c>
      <c r="AE12" s="181">
        <f>IF(GE!AQ32&gt;0,GE!AQ31,"")</f>
        <v>72</v>
      </c>
      <c r="AF12" s="181">
        <f>IF(GE!AR32&gt;0,GE!AR31,"")</f>
        <v>73</v>
      </c>
      <c r="AG12" s="181">
        <f>IF(GE!AS32&gt;0,GE!AS31,"")</f>
        <v>128</v>
      </c>
      <c r="AH12" s="181">
        <f>IF(GE!AT32&gt;0,GE!AT31,"")</f>
        <v>70</v>
      </c>
      <c r="AI12" s="181">
        <f>IF(GE!AU32&gt;0,GE!AU31,"")</f>
        <v>264</v>
      </c>
      <c r="AJ12" s="181">
        <f>IF(GE!AV32&gt;0,GE!AV31,"")</f>
        <v>694</v>
      </c>
      <c r="AK12" s="181">
        <f>IF(GE!AW32&gt;0,GE!AW31,"")</f>
        <v>1006</v>
      </c>
      <c r="AL12" s="181">
        <f>IF(GE!AX32&gt;0,GE!AX31,"")</f>
        <v>8588</v>
      </c>
      <c r="AM12" s="181">
        <f>IF(GE!AY32&gt;0,GE!AY31,"")</f>
        <v>2164</v>
      </c>
      <c r="AN12" s="181">
        <f>IF(GE!AZ32&gt;0,GE!AZ31,"")</f>
        <v>3402</v>
      </c>
      <c r="AO12" s="181">
        <f>IF(GE!BA32&gt;0,GE!BA31,"")</f>
        <v>3266</v>
      </c>
      <c r="AP12" s="181">
        <f>IF(GE!BB32&gt;0,GE!BB31,"")</f>
        <v>2855</v>
      </c>
      <c r="AQ12" s="181">
        <f>IF(GE!BC32&gt;0,GE!BC31,"")</f>
        <v>1712</v>
      </c>
      <c r="AR12" s="181" t="str">
        <f>IF(GE!BD32&gt;0,GE!BD31,"")</f>
        <v/>
      </c>
      <c r="AS12" s="181">
        <f>IF(GE!BE32&gt;0,GE!BE31,"")</f>
        <v>1458</v>
      </c>
      <c r="AT12" s="181" t="str">
        <f>IF(GE!BF32&gt;0,GE!BF31,"")</f>
        <v/>
      </c>
      <c r="AU12" s="181">
        <f>IF(GE!BG32&gt;0,GE!BG31,"")</f>
        <v>1000</v>
      </c>
      <c r="AV12" s="181" t="str">
        <f>IF(GE!BH32&gt;0,GE!BH31,"")</f>
        <v/>
      </c>
      <c r="AW12" s="181">
        <f>IF(GE!BI32&gt;0,GE!BI31,"")</f>
        <v>85</v>
      </c>
      <c r="AX12" s="181" t="str">
        <f>IF(GE!BJ32&gt;0,GE!BJ31,"")</f>
        <v/>
      </c>
      <c r="AY12" s="181">
        <f>IF(GE!BK32&gt;0,GE!BK31,"")</f>
        <v>47</v>
      </c>
      <c r="AZ12" s="181" t="str">
        <f>IF(GE!BL32&gt;0,GE!BL31,"")</f>
        <v/>
      </c>
      <c r="BA12" s="181" t="str">
        <f>IF(GE!BM32&gt;0,GE!BM31,"")</f>
        <v/>
      </c>
      <c r="BB12" s="178">
        <f t="shared" si="0"/>
        <v>27916</v>
      </c>
      <c r="BC12" s="276">
        <f>AVERAGE(GE!AD32:BK32)</f>
        <v>9.1764705882352935</v>
      </c>
      <c r="BD12" s="179">
        <f t="shared" si="1"/>
        <v>3042.1282051282055</v>
      </c>
    </row>
    <row r="13" spans="1:56">
      <c r="A13" s="181" t="s">
        <v>280</v>
      </c>
      <c r="B13" s="181" t="str">
        <f>IF(GR!N25&gt;0,GR!N24,"")</f>
        <v/>
      </c>
      <c r="C13" s="181" t="str">
        <f>IF(GR!O25&gt;0,GR!O24,"")</f>
        <v/>
      </c>
      <c r="D13" s="181" t="str">
        <f>IF(GR!P25&gt;0,GR!P24,"")</f>
        <v/>
      </c>
      <c r="E13" s="181" t="str">
        <f>IF(GR!Q25&gt;0,GR!Q24,"")</f>
        <v/>
      </c>
      <c r="F13" s="181" t="str">
        <f>IF(GR!R25&gt;0,GR!R24,"")</f>
        <v/>
      </c>
      <c r="G13" s="181" t="str">
        <f>IF(GR!S25&gt;0,GR!S24,"")</f>
        <v/>
      </c>
      <c r="H13" s="181" t="str">
        <f>IF(GR!T25&gt;0,GR!T24,"")</f>
        <v/>
      </c>
      <c r="I13" s="181" t="str">
        <f>IF(GR!U25&gt;0,GR!U24,"")</f>
        <v/>
      </c>
      <c r="J13" s="181" t="str">
        <f>IF(GR!V25&gt;0,GR!V24,"")</f>
        <v/>
      </c>
      <c r="K13" s="181" t="str">
        <f>IF(GR!W25&gt;0,GR!W24,"")</f>
        <v/>
      </c>
      <c r="L13" s="181" t="str">
        <f>IF(GR!X25&gt;0,GR!X24,"")</f>
        <v/>
      </c>
      <c r="M13" s="181" t="str">
        <f>IF(GR!Y25&gt;0,GR!Y24,"")</f>
        <v/>
      </c>
      <c r="N13" s="181" t="str">
        <f>IF(GR!Z25&gt;0,GR!Z24,"")</f>
        <v/>
      </c>
      <c r="O13" s="181" t="str">
        <f>IF(GR!AA25&gt;0,GR!AA24,"")</f>
        <v/>
      </c>
      <c r="P13" s="181" t="str">
        <f>IF(GR!AB25&gt;0,GR!AB24,"")</f>
        <v/>
      </c>
      <c r="Q13" s="181" t="str">
        <f>IF(GR!AC25&gt;0,GR!AC24,"")</f>
        <v/>
      </c>
      <c r="R13" s="181" t="str">
        <f>IF(GR!AD25&gt;0,GR!AD24,"")</f>
        <v/>
      </c>
      <c r="S13" s="181" t="str">
        <f>IF(GR!AE25&gt;0,GR!AE24,"")</f>
        <v/>
      </c>
      <c r="T13" s="177" t="str">
        <f>IF(GR!AF25&gt;0,GR!AF24,"")</f>
        <v/>
      </c>
      <c r="U13" s="177" t="str">
        <f>IF(GR!AG25&gt;0,GR!AG24,"")</f>
        <v/>
      </c>
      <c r="V13" s="177" t="str">
        <f>IF(GR!AH25&gt;0,GR!AH24,"")</f>
        <v/>
      </c>
      <c r="W13" s="181" t="str">
        <f>IF(GR!AI25&gt;0,GR!AI24,"")</f>
        <v/>
      </c>
      <c r="X13" s="181" t="str">
        <f>IF(GR!AJ25&gt;0,GR!AJ24,"")</f>
        <v/>
      </c>
      <c r="Y13" s="181" t="str">
        <f>IF(GR!AK25&gt;0,GR!AK24,"")</f>
        <v/>
      </c>
      <c r="Z13" s="181" t="str">
        <f>IF(GR!AL25&gt;0,GR!AL24,"")</f>
        <v/>
      </c>
      <c r="AA13" s="181" t="str">
        <f>IF(GR!AM25&gt;0,GR!AM24,"")</f>
        <v/>
      </c>
      <c r="AB13" s="181" t="str">
        <f>IF(GR!AN25&gt;0,GR!AN24,"")</f>
        <v/>
      </c>
      <c r="AC13" s="181" t="str">
        <f>IF(GR!AO25&gt;0,GR!AO24,"")</f>
        <v/>
      </c>
      <c r="AD13" s="181" t="str">
        <f>IF(GR!AP25&gt;0,GR!AP24,"")</f>
        <v/>
      </c>
      <c r="AE13" s="181" t="str">
        <f>IF(GR!AQ25&gt;0,GR!AQ24,"")</f>
        <v/>
      </c>
      <c r="AF13" s="181" t="str">
        <f>IF(GR!AR25&gt;0,GR!AR24,"")</f>
        <v/>
      </c>
      <c r="AG13" s="181">
        <f>IF(GR!AS25&gt;0,GR!AS24,"")</f>
        <v>15</v>
      </c>
      <c r="AH13" s="181">
        <f>IF(GR!AT25&gt;0,GR!AT24,"")</f>
        <v>14</v>
      </c>
      <c r="AI13" s="181">
        <f>IF(GR!AU25&gt;0,GR!AU24,"")</f>
        <v>83</v>
      </c>
      <c r="AJ13" s="181">
        <f>IF(GR!AV25&gt;0,GR!AV24,"")</f>
        <v>241</v>
      </c>
      <c r="AK13" s="181">
        <f>IF(GR!AW25&gt;0,GR!AW24,"")</f>
        <v>239</v>
      </c>
      <c r="AL13" s="181">
        <f>IF(GR!AX25&gt;0,GR!AX24,"")</f>
        <v>405</v>
      </c>
      <c r="AM13" s="181">
        <f>IF(GR!AY25&gt;0,GR!AY24,"")</f>
        <v>222</v>
      </c>
      <c r="AN13" s="181">
        <f>IF(GR!AZ25&gt;0,GR!AZ24,"")</f>
        <v>227</v>
      </c>
      <c r="AO13" s="181">
        <f>IF(GR!BA25&gt;0,GR!BA24,"")</f>
        <v>317</v>
      </c>
      <c r="AP13" s="181">
        <f>IF(GR!BB25&gt;0,GR!BB24,"")</f>
        <v>449</v>
      </c>
      <c r="AQ13" s="181">
        <f>IF(GR!BC25&gt;0,GR!BC24,"")</f>
        <v>12</v>
      </c>
      <c r="AR13" s="181" t="str">
        <f>IF(GR!BD25&gt;0,GR!BD24,"")</f>
        <v/>
      </c>
      <c r="AS13" s="181" t="str">
        <f>IF(GR!BE25&gt;0,GR!BE24,"")</f>
        <v/>
      </c>
      <c r="AT13" s="181" t="str">
        <f>IF(GR!BF25&gt;0,GR!BF24,"")</f>
        <v/>
      </c>
      <c r="AU13" s="181" t="str">
        <f>IF(GR!BG25&gt;0,GR!BG24,"")</f>
        <v/>
      </c>
      <c r="AV13" s="181" t="str">
        <f>IF(GR!BH25&gt;0,GR!BH24,"")</f>
        <v/>
      </c>
      <c r="AW13" s="181" t="str">
        <f>IF(GR!BI25&gt;0,GR!BI24,"")</f>
        <v/>
      </c>
      <c r="AX13" s="181" t="str">
        <f>IF(GR!BJ25&gt;0,GR!BJ24,"")</f>
        <v/>
      </c>
      <c r="AY13" s="181" t="str">
        <f>IF(GR!BK25&gt;0,GR!BK24,"")</f>
        <v/>
      </c>
      <c r="AZ13" s="181" t="str">
        <f>IF(GR!BL25&gt;0,GR!BL24,"")</f>
        <v/>
      </c>
      <c r="BA13" s="181" t="str">
        <f>IF(GR!BM25&gt;0,GR!BM24,"")</f>
        <v/>
      </c>
      <c r="BB13" s="180">
        <f t="shared" si="0"/>
        <v>2224</v>
      </c>
      <c r="BC13" s="276">
        <f>AVERAGE(GR!AS25:BC25)</f>
        <v>5.5454545454545459</v>
      </c>
      <c r="BD13" s="185">
        <f t="shared" si="1"/>
        <v>401.04918032786884</v>
      </c>
    </row>
    <row r="14" spans="1:56">
      <c r="A14" s="181" t="s">
        <v>291</v>
      </c>
      <c r="B14" s="181">
        <f>IF(JU!N21&gt;0,JU!N20,"")</f>
        <v>14</v>
      </c>
      <c r="C14" s="181" t="str">
        <f>IF(JU!O21&gt;0,JU!O20,"")</f>
        <v/>
      </c>
      <c r="D14" s="181">
        <f>IF(JU!P21&gt;0,JU!P20,"")</f>
        <v>5</v>
      </c>
      <c r="E14" s="181" t="str">
        <f>IF(JU!Q21&gt;0,JU!Q20,"")</f>
        <v/>
      </c>
      <c r="F14" s="181">
        <f>IF(JU!R21&gt;0,JU!R20,"")</f>
        <v>5</v>
      </c>
      <c r="G14" s="181" t="str">
        <f>IF(JU!S21&gt;0,JU!S20,"")</f>
        <v/>
      </c>
      <c r="H14" s="181">
        <f>IF(JU!T21&gt;0,JU!T20,"")</f>
        <v>0</v>
      </c>
      <c r="I14" s="181" t="str">
        <f>IF(JU!U21&gt;0,JU!U20,"")</f>
        <v/>
      </c>
      <c r="J14" s="181">
        <f>IF(JU!V21&gt;0,JU!V20,"")</f>
        <v>1</v>
      </c>
      <c r="K14" s="181" t="str">
        <f>IF(JU!W21&gt;0,JU!W20,"")</f>
        <v/>
      </c>
      <c r="L14" s="181">
        <f>IF(JU!X21&gt;0,JU!X20,"")</f>
        <v>0</v>
      </c>
      <c r="M14" s="181" t="str">
        <f>IF(JU!Y21&gt;0,JU!Y20,"")</f>
        <v/>
      </c>
      <c r="N14" s="181">
        <f>IF(JU!Z21&gt;0,JU!Z20,"")</f>
        <v>1</v>
      </c>
      <c r="O14" s="181" t="str">
        <f>IF(JU!AA21&gt;0,JU!AA20,"")</f>
        <v/>
      </c>
      <c r="P14" s="181">
        <f>IF(JU!AB21&gt;0,JU!AB20,"")</f>
        <v>0</v>
      </c>
      <c r="Q14" s="181" t="str">
        <f>IF(JU!AC21&gt;0,JU!AC20,"")</f>
        <v/>
      </c>
      <c r="R14" s="181">
        <f>IF(JU!AD21&gt;0,JU!AD20,"")</f>
        <v>0</v>
      </c>
      <c r="S14" s="181" t="str">
        <f>IF(JU!AE21&gt;0,JU!AE20,"")</f>
        <v/>
      </c>
      <c r="T14" s="177">
        <f>IF(JU!AF21&gt;0,JU!AF20,"")</f>
        <v>1</v>
      </c>
      <c r="U14" s="177">
        <f>IF(JU!AG21&gt;0,JU!AG20,"")</f>
        <v>0</v>
      </c>
      <c r="V14" s="177">
        <f>IF(JU!AH21&gt;0,JU!AH20,"")</f>
        <v>0</v>
      </c>
      <c r="W14" s="181">
        <f>IF(JU!AI21&gt;0,JU!AI20,"")</f>
        <v>0</v>
      </c>
      <c r="X14" s="181">
        <f>IF(JU!AJ21&gt;0,JU!AJ20,"")</f>
        <v>3</v>
      </c>
      <c r="Y14" s="181">
        <f>IF(JU!AK21&gt;0,JU!AK20,"")</f>
        <v>2</v>
      </c>
      <c r="Z14" s="181">
        <f>IF(JU!AL21&gt;0,JU!AL20,"")</f>
        <v>2</v>
      </c>
      <c r="AA14" s="181">
        <f>IF(JU!AM21&gt;0,JU!AM20,"")</f>
        <v>15</v>
      </c>
      <c r="AB14" s="181">
        <f>IF(JU!AN21&gt;0,JU!AN20,"")</f>
        <v>11</v>
      </c>
      <c r="AC14" s="181">
        <f>IF(JU!AO21&gt;0,JU!AO20,"")</f>
        <v>9</v>
      </c>
      <c r="AD14" s="181">
        <f>IF(JU!AP21&gt;0,JU!AP20,"")</f>
        <v>32</v>
      </c>
      <c r="AE14" s="181">
        <f>IF(JU!AQ21&gt;0,JU!AQ20,"")</f>
        <v>9</v>
      </c>
      <c r="AF14" s="181">
        <f>IF(JU!AR21&gt;0,JU!AR20,"")</f>
        <v>9</v>
      </c>
      <c r="AG14" s="181">
        <f>IF(JU!AS21&gt;0,JU!AS20,"")</f>
        <v>27</v>
      </c>
      <c r="AH14" s="181">
        <f>IF(JU!AT21&gt;0,JU!AT20,"")</f>
        <v>21</v>
      </c>
      <c r="AI14" s="181">
        <f>IF(JU!AU21&gt;0,JU!AU20,"")</f>
        <v>16</v>
      </c>
      <c r="AJ14" s="181">
        <f>IF(JU!AV21&gt;0,JU!AV20,"")</f>
        <v>19</v>
      </c>
      <c r="AK14" s="181">
        <f>IF(JU!AW21&gt;0,JU!AW20,"")</f>
        <v>98</v>
      </c>
      <c r="AL14" s="181">
        <f>IF(JU!AX21&gt;0,JU!AX20,"")</f>
        <v>191</v>
      </c>
      <c r="AM14" s="181">
        <f>IF(JU!AY21&gt;0,JU!AY20,"")</f>
        <v>328</v>
      </c>
      <c r="AN14" s="181">
        <f>IF(JU!AZ21&gt;0,JU!AZ20,"")</f>
        <v>187</v>
      </c>
      <c r="AO14" s="181">
        <f>IF(JU!BA21&gt;0,JU!BA20,"")</f>
        <v>278</v>
      </c>
      <c r="AP14" s="181">
        <f>IF(JU!BB21&gt;0,JU!BB20,"")</f>
        <v>217</v>
      </c>
      <c r="AQ14" s="181">
        <f>IF(JU!BC21&gt;0,JU!BC20,"")</f>
        <v>317</v>
      </c>
      <c r="AR14" s="181">
        <f>IF(JU!BD21&gt;0,JU!BD20,"")</f>
        <v>159</v>
      </c>
      <c r="AS14" s="181">
        <f>IF(JU!BE21&gt;0,JU!BE20,"")</f>
        <v>229</v>
      </c>
      <c r="AT14" s="181">
        <f>IF(JU!BF21&gt;0,JU!BF20,"")</f>
        <v>177</v>
      </c>
      <c r="AU14" s="181">
        <f>IF(JU!BG21&gt;0,JU!BG20,"")</f>
        <v>96</v>
      </c>
      <c r="AV14" s="181">
        <f>IF(JU!BH21&gt;0,JU!BH20,"")</f>
        <v>136</v>
      </c>
      <c r="AW14" s="181">
        <f>IF(JU!BI21&gt;0,JU!BI20,"")</f>
        <v>216</v>
      </c>
      <c r="AX14" s="181">
        <f>IF(JU!BJ21&gt;0,JU!BJ20,"")</f>
        <v>22</v>
      </c>
      <c r="AY14" s="181" t="str">
        <f>IF(JU!BK21&gt;0,JU!BK20,"")</f>
        <v/>
      </c>
      <c r="AZ14" s="181">
        <f>IF(JU!BL21&gt;0,JU!BL20,"")</f>
        <v>41</v>
      </c>
      <c r="BA14" s="181">
        <f>IF(JU!BM21&gt;0,JU!BM20,"")</f>
        <v>21</v>
      </c>
      <c r="BB14" s="180">
        <f t="shared" si="0"/>
        <v>2915</v>
      </c>
      <c r="BC14" s="276">
        <f>AVERAGE(JU!N21:BM21)</f>
        <v>1.5576923076923077</v>
      </c>
      <c r="BD14" s="185">
        <f t="shared" si="1"/>
        <v>1871.358024691358</v>
      </c>
    </row>
    <row r="15" spans="1:56">
      <c r="A15" s="181" t="s">
        <v>302</v>
      </c>
      <c r="B15" s="181" t="str">
        <f>IF(LU!N26&gt;0,LU!N25,"")</f>
        <v/>
      </c>
      <c r="C15" s="181" t="str">
        <f>IF(LU!O26&gt;0,LU!O25,"")</f>
        <v/>
      </c>
      <c r="D15" s="181" t="str">
        <f>IF(LU!P26&gt;0,LU!P25,"")</f>
        <v/>
      </c>
      <c r="E15" s="181" t="str">
        <f>IF(LU!Q26&gt;0,LU!Q25,"")</f>
        <v/>
      </c>
      <c r="F15" s="181" t="str">
        <f>IF(LU!R26&gt;0,LU!R25,"")</f>
        <v/>
      </c>
      <c r="G15" s="181" t="str">
        <f>IF(LU!S26&gt;0,LU!S25,"")</f>
        <v/>
      </c>
      <c r="H15" s="181">
        <f>IF(LU!T26&gt;0,LU!T25,"")</f>
        <v>48</v>
      </c>
      <c r="I15" s="181" t="str">
        <f>IF(LU!U26&gt;0,LU!U25,"")</f>
        <v/>
      </c>
      <c r="J15" s="181" t="str">
        <f>IF(LU!V26&gt;0,LU!V25,"")</f>
        <v/>
      </c>
      <c r="K15" s="181">
        <f>IF(LU!W26&gt;0,LU!W25,"")</f>
        <v>2</v>
      </c>
      <c r="L15" s="181" t="str">
        <f>IF(LU!X26&gt;0,LU!X25,"")</f>
        <v/>
      </c>
      <c r="M15" s="181">
        <f>IF(LU!Y26&gt;0,LU!Y25,"")</f>
        <v>1</v>
      </c>
      <c r="N15" s="181" t="str">
        <f>IF(LU!Z26&gt;0,LU!Z25,"")</f>
        <v/>
      </c>
      <c r="O15" s="181">
        <f>IF(LU!AA26&gt;0,LU!AA25,"")</f>
        <v>0</v>
      </c>
      <c r="P15" s="181">
        <f>IF(LU!AB26&gt;0,LU!AB25,"")</f>
        <v>3</v>
      </c>
      <c r="Q15" s="181">
        <f>IF(LU!AC26&gt;0,LU!AC25,"")</f>
        <v>0</v>
      </c>
      <c r="R15" s="181">
        <f>IF(LU!AD26&gt;0,LU!AD25,"")</f>
        <v>0</v>
      </c>
      <c r="S15" s="181">
        <f>IF(LU!AE26&gt;0,LU!AE25,"")</f>
        <v>0</v>
      </c>
      <c r="T15" s="177">
        <f>IF(LU!AF26&gt;0,LU!AF25,"")</f>
        <v>0</v>
      </c>
      <c r="U15" s="177">
        <f>IF(LU!AG26&gt;0,LU!AG25,"")</f>
        <v>0</v>
      </c>
      <c r="V15" s="177">
        <f>IF(LU!AH26&gt;0,LU!AH25,"")</f>
        <v>0</v>
      </c>
      <c r="W15" s="181">
        <f>IF(LU!AI26&gt;0,LU!AI25,"")</f>
        <v>0</v>
      </c>
      <c r="X15" s="181">
        <f>IF(LU!AJ26&gt;0,LU!AJ25,"")</f>
        <v>1</v>
      </c>
      <c r="Y15" s="181">
        <f>IF(LU!AK26&gt;0,LU!AK25,"")</f>
        <v>1</v>
      </c>
      <c r="Z15" s="181">
        <f>IF(LU!AL26&gt;0,LU!AL25,"")</f>
        <v>2</v>
      </c>
      <c r="AA15" s="181">
        <f>IF(LU!AM26&gt;0,LU!AM25,"")</f>
        <v>4</v>
      </c>
      <c r="AB15" s="181">
        <f>IF(LU!AN26&gt;0,LU!AN25,"")</f>
        <v>19</v>
      </c>
      <c r="AC15" s="181">
        <f>IF(LU!AO26&gt;0,LU!AO25,"")</f>
        <v>21</v>
      </c>
      <c r="AD15" s="181">
        <f>IF(LU!AP26&gt;0,LU!AP25,"")</f>
        <v>43</v>
      </c>
      <c r="AE15" s="181">
        <f>IF(LU!AQ26&gt;0,LU!AQ25,"")</f>
        <v>52</v>
      </c>
      <c r="AF15" s="181">
        <f>IF(LU!AR26&gt;0,LU!AR25,"")</f>
        <v>23</v>
      </c>
      <c r="AG15" s="181">
        <f>IF(LU!AS26&gt;0,LU!AS25,"")</f>
        <v>67</v>
      </c>
      <c r="AH15" s="181">
        <f>IF(LU!AT26&gt;0,LU!AT25,"")</f>
        <v>7</v>
      </c>
      <c r="AI15" s="181">
        <f>IF(LU!AU26&gt;0,LU!AU25,"")</f>
        <v>73</v>
      </c>
      <c r="AJ15" s="181">
        <f>IF(LU!AV26&gt;0,LU!AV25,"")</f>
        <v>210</v>
      </c>
      <c r="AK15" s="181">
        <f>IF(LU!AW26&gt;0,LU!AW25,"")</f>
        <v>284</v>
      </c>
      <c r="AL15" s="181">
        <f>IF(LU!AX26&gt;0,LU!AX25,"")</f>
        <v>478</v>
      </c>
      <c r="AM15" s="181">
        <f>IF(LU!AY26&gt;0,LU!AY25,"")</f>
        <v>222</v>
      </c>
      <c r="AN15" s="181">
        <f>IF(LU!AZ26&gt;0,LU!AZ25,"")</f>
        <v>269</v>
      </c>
      <c r="AO15" s="181">
        <f>IF(LU!BA26&gt;0,LU!BA25,"")</f>
        <v>240</v>
      </c>
      <c r="AP15" s="181">
        <f>IF(LU!BB26&gt;0,LU!BB25,"")</f>
        <v>99</v>
      </c>
      <c r="AQ15" s="181">
        <f>IF(LU!BC26&gt;0,LU!BC25,"")</f>
        <v>79</v>
      </c>
      <c r="AR15" s="181">
        <f>IF(LU!BD26&gt;0,LU!BD25,"")</f>
        <v>408</v>
      </c>
      <c r="AS15" s="181">
        <f>IF(LU!BE26&gt;0,LU!BE25,"")</f>
        <v>427</v>
      </c>
      <c r="AT15" s="181" t="str">
        <f>IF(LU!BF26&gt;0,LU!BF25,"")</f>
        <v/>
      </c>
      <c r="AU15" s="181">
        <f>IF(LU!BG26&gt;0,LU!BG25,"")</f>
        <v>2178</v>
      </c>
      <c r="AV15" s="181" t="str">
        <f>IF(LU!BH26&gt;0,LU!BH25,"")</f>
        <v/>
      </c>
      <c r="AW15" s="181">
        <f>IF(LU!BI26&gt;0,LU!BI25,"")</f>
        <v>140</v>
      </c>
      <c r="AX15" s="181" t="str">
        <f>IF(LU!BJ26&gt;0,LU!BJ25,"")</f>
        <v/>
      </c>
      <c r="AY15" s="181">
        <f>IF(LU!BK26&gt;0,LU!BK25,"")</f>
        <v>81</v>
      </c>
      <c r="AZ15" s="181" t="str">
        <f>IF(LU!BL26&gt;0,LU!BL25,"")</f>
        <v/>
      </c>
      <c r="BA15" s="181">
        <f>IF(LU!BM26&gt;0,LU!BM25,"")</f>
        <v>56</v>
      </c>
      <c r="BB15" s="178">
        <f t="shared" si="0"/>
        <v>5538</v>
      </c>
      <c r="BC15" s="276">
        <f>AVERAGE(LU!T26:BM26)</f>
        <v>4.5434782608695654</v>
      </c>
      <c r="BD15" s="179">
        <f t="shared" si="1"/>
        <v>1218.88995215311</v>
      </c>
    </row>
    <row r="16" spans="1:56">
      <c r="A16" s="181" t="s">
        <v>656</v>
      </c>
      <c r="B16" s="181">
        <f>IF(SO!N23&gt;0,SO!N22,"")</f>
        <v>0</v>
      </c>
      <c r="C16" s="181">
        <f>IF(SO!O23&gt;0,SO!O22,"")</f>
        <v>0</v>
      </c>
      <c r="D16" s="181">
        <f>IF(SO!P23&gt;0,SO!P22,"")</f>
        <v>0</v>
      </c>
      <c r="E16" s="181">
        <f>IF(SO!Q23&gt;0,SO!Q22,"")</f>
        <v>2</v>
      </c>
      <c r="F16" s="181" t="str">
        <f>IF(SO!R23&gt;0,SO!R22,"")</f>
        <v/>
      </c>
      <c r="G16" s="181" t="str">
        <f>IF(SO!S23&gt;0,SO!S22,"")</f>
        <v/>
      </c>
      <c r="H16" s="181" t="str">
        <f>IF(SO!T23&gt;0,SO!T22,"")</f>
        <v/>
      </c>
      <c r="I16" s="181" t="str">
        <f>IF(SO!U23&gt;0,SO!U22,"")</f>
        <v/>
      </c>
      <c r="J16" s="181" t="str">
        <f>IF(SO!V23&gt;0,SO!V22,"")</f>
        <v/>
      </c>
      <c r="K16" s="181" t="str">
        <f>IF(SO!W23&gt;0,SO!W22,"")</f>
        <v/>
      </c>
      <c r="L16" s="181" t="str">
        <f>IF(SO!X23&gt;0,SO!X22,"")</f>
        <v/>
      </c>
      <c r="M16" s="181" t="str">
        <f>IF(SO!Y23&gt;0,SO!Y22,"")</f>
        <v/>
      </c>
      <c r="N16" s="181" t="str">
        <f>IF(SO!Z23&gt;0,SO!Z22,"")</f>
        <v/>
      </c>
      <c r="O16" s="181" t="str">
        <f>IF(SO!AA23&gt;0,SO!AA22,"")</f>
        <v/>
      </c>
      <c r="P16" s="181">
        <f>IF(SO!AB23&gt;0,SO!AB22,"")</f>
        <v>0</v>
      </c>
      <c r="Q16" s="181">
        <f>IF(SO!AC23&gt;0,SO!AC22,"")</f>
        <v>0</v>
      </c>
      <c r="R16" s="181">
        <f>IF(SO!AD23&gt;0,SO!AD22,"")</f>
        <v>2</v>
      </c>
      <c r="S16" s="181">
        <f>IF(SO!AE23&gt;0,SO!AE22,"")</f>
        <v>0</v>
      </c>
      <c r="T16" s="177">
        <f>IF(SO!AF23&gt;0,SO!AF22,"")</f>
        <v>0</v>
      </c>
      <c r="U16" s="177">
        <f>IF(SO!AG23&gt;0,SO!AG22,"")</f>
        <v>0</v>
      </c>
      <c r="V16" s="177">
        <f>IF(SO!AH23&gt;0,SO!AH22,"")</f>
        <v>1</v>
      </c>
      <c r="W16" s="181">
        <f>IF(SO!AI23&gt;0,SO!AI22,"")</f>
        <v>1</v>
      </c>
      <c r="X16" s="181">
        <f>IF(SO!AJ23&gt;0,SO!AJ22,"")</f>
        <v>4</v>
      </c>
      <c r="Y16" s="181">
        <f>IF(SO!AK23&gt;0,SO!AK22,"")</f>
        <v>7</v>
      </c>
      <c r="Z16" s="181">
        <f>IF(SO!AL23&gt;0,SO!AL22,"")</f>
        <v>8</v>
      </c>
      <c r="AA16" s="181">
        <f>IF(SO!AM23&gt;0,SO!AM22,"")</f>
        <v>4</v>
      </c>
      <c r="AB16" s="181">
        <f>IF(SO!AN23&gt;0,SO!AN22,"")</f>
        <v>10</v>
      </c>
      <c r="AC16" s="181">
        <f>IF(SO!AO23&gt;0,SO!AO22,"")</f>
        <v>7</v>
      </c>
      <c r="AD16" s="181">
        <f>IF(SO!AP23&gt;0,SO!AP22,"")</f>
        <v>7</v>
      </c>
      <c r="AE16" s="181">
        <f>IF(SO!AQ23&gt;0,SO!AQ22,"")</f>
        <v>0</v>
      </c>
      <c r="AF16" s="181">
        <f>IF(SO!AR23&gt;0,SO!AR22,"")</f>
        <v>9</v>
      </c>
      <c r="AG16" s="181">
        <f>IF(SO!AS23&gt;0,SO!AS22,"")</f>
        <v>22</v>
      </c>
      <c r="AH16" s="181">
        <f>IF(SO!AT23&gt;0,SO!AT22,"")</f>
        <v>16</v>
      </c>
      <c r="AI16" s="181">
        <f>IF(SO!AU23&gt;0,SO!AU22,"")</f>
        <v>13</v>
      </c>
      <c r="AJ16" s="181">
        <f>IF(SO!AV23&gt;0,SO!AV22,"")</f>
        <v>4</v>
      </c>
      <c r="AK16" s="181">
        <f>IF(SO!AW23&gt;0,SO!AW22,"")</f>
        <v>12</v>
      </c>
      <c r="AL16" s="181" t="str">
        <f>IF(SO!AX23&gt;0,SO!AX22,"")</f>
        <v/>
      </c>
      <c r="AM16" s="181" t="str">
        <f>IF(SO!AY23&gt;0,SO!AY22,"")</f>
        <v/>
      </c>
      <c r="AN16" s="181" t="str">
        <f>IF(SO!AZ23&gt;0,SO!AZ22,"")</f>
        <v/>
      </c>
      <c r="AO16" s="181" t="str">
        <f>IF(SO!BA23&gt;0,SO!BA22,"")</f>
        <v/>
      </c>
      <c r="AP16" s="181" t="str">
        <f>IF(SO!BB23&gt;0,SO!BB22,"")</f>
        <v/>
      </c>
      <c r="AQ16" s="181" t="str">
        <f>IF(SO!BC23&gt;0,SO!BC22,"")</f>
        <v/>
      </c>
      <c r="AR16" s="181" t="str">
        <f>IF(SO!BD23&gt;0,SO!BD22,"")</f>
        <v/>
      </c>
      <c r="AS16" s="181" t="str">
        <f>IF(SO!BE23&gt;0,SO!BE22,"")</f>
        <v/>
      </c>
      <c r="AT16" s="181" t="str">
        <f>IF(SO!BF23&gt;0,SO!BF22,"")</f>
        <v/>
      </c>
      <c r="AU16" s="181" t="str">
        <f>IF(SO!BG23&gt;0,SO!BG22,"")</f>
        <v/>
      </c>
      <c r="AV16" s="181" t="str">
        <f>IF(SO!BH23&gt;0,SO!BH22,"")</f>
        <v/>
      </c>
      <c r="AW16" s="181" t="str">
        <f>IF(SO!BI23&gt;0,SO!BI22,"")</f>
        <v/>
      </c>
      <c r="AX16" s="181" t="str">
        <f>IF(SO!BJ23&gt;0,SO!BJ22,"")</f>
        <v/>
      </c>
      <c r="AY16" s="181" t="str">
        <f>IF(SO!BK23&gt;0,SO!BK22,"")</f>
        <v/>
      </c>
      <c r="AZ16" s="181" t="str">
        <f>IF(SO!BL23&gt;0,SO!BL22,"")</f>
        <v/>
      </c>
      <c r="BA16" s="181" t="str">
        <f>IF(SO!BM23&gt;0,SO!BM22,"")</f>
        <v/>
      </c>
      <c r="BB16" s="178">
        <f t="shared" si="0"/>
        <v>129</v>
      </c>
      <c r="BC16" s="276">
        <f>AVERAGE(SO!N23:AW23)</f>
        <v>2.8888888888888888</v>
      </c>
      <c r="BD16" s="179">
        <f t="shared" si="1"/>
        <v>44.653846153846153</v>
      </c>
    </row>
    <row r="17" spans="1:56">
      <c r="A17" s="181" t="s">
        <v>660</v>
      </c>
      <c r="B17" s="186" t="str">
        <f>IF(VD!N33&gt;0,VD!N32,"")</f>
        <v/>
      </c>
      <c r="C17" s="186" t="str">
        <f>IF(VD!O33&gt;0,VD!O32,"")</f>
        <v/>
      </c>
      <c r="D17" s="186">
        <f>IF(VD!P33&gt;0,VD!P32,"")</f>
        <v>825</v>
      </c>
      <c r="E17" s="186" t="str">
        <f>IF(VD!Q33&gt;0,VD!Q32,"")</f>
        <v/>
      </c>
      <c r="F17" s="186">
        <f>IF(VD!R33&gt;0,VD!R32,"")</f>
        <v>147</v>
      </c>
      <c r="G17" s="186" t="str">
        <f>IF(VD!S33&gt;0,VD!S32,"")</f>
        <v/>
      </c>
      <c r="H17" s="186">
        <f>IF(VD!T33&gt;0,VD!T32,"")</f>
        <v>488</v>
      </c>
      <c r="I17" s="186" t="str">
        <f>IF(VD!U33&gt;0,VD!U32,"")</f>
        <v/>
      </c>
      <c r="J17" s="186">
        <f>IF(VD!V33&gt;0,VD!V32,"")</f>
        <v>350</v>
      </c>
      <c r="K17" s="186" t="str">
        <f>IF(VD!W33&gt;0,VD!W32,"")</f>
        <v/>
      </c>
      <c r="L17" s="186" t="str">
        <f>IF(VD!X33&gt;0,VD!X32,"")</f>
        <v/>
      </c>
      <c r="M17" s="186" t="str">
        <f>IF(VD!Y33&gt;0,VD!Y32,"")</f>
        <v/>
      </c>
      <c r="N17" s="186">
        <f>IF(VD!Z33&gt;0,VD!Z32,"")</f>
        <v>51</v>
      </c>
      <c r="O17" s="186">
        <f>IF(VD!AA33&gt;0,VD!AA32,"")</f>
        <v>10</v>
      </c>
      <c r="P17" s="186">
        <f>IF(VD!AB33&gt;0,VD!AB32,"")</f>
        <v>150</v>
      </c>
      <c r="Q17" s="186" t="str">
        <f>IF(VD!AC33&gt;0,VD!AC32,"")</f>
        <v/>
      </c>
      <c r="R17" s="186">
        <f>IF(VD!AD33&gt;0,VD!AD32,"")</f>
        <v>54</v>
      </c>
      <c r="S17" s="186">
        <f>IF(VD!AE33&gt;0,VD!AE32,"")</f>
        <v>134</v>
      </c>
      <c r="T17" s="187">
        <f>IF(VD!AF33&gt;0,VD!AF32,"")</f>
        <v>203</v>
      </c>
      <c r="U17" s="187">
        <f>IF(VD!AG33&gt;0,VD!AG32,"")</f>
        <v>289</v>
      </c>
      <c r="V17" s="187">
        <f>IF(VD!AH33&gt;0,VD!AH32,"")</f>
        <v>112</v>
      </c>
      <c r="W17" s="186">
        <f>IF(VD!AI33&gt;0,VD!AI32,"")</f>
        <v>84</v>
      </c>
      <c r="X17" s="186">
        <f>IF(VD!AJ33&gt;0,VD!AJ32,"")</f>
        <v>48</v>
      </c>
      <c r="Y17" s="186">
        <f>IF(VD!AK33&gt;0,VD!AK32,"")</f>
        <v>72</v>
      </c>
      <c r="Z17" s="186">
        <f>IF(VD!AL33&gt;0,VD!AL32,"")</f>
        <v>119</v>
      </c>
      <c r="AA17" s="186">
        <f>IF(VD!AM33&gt;0,VD!AM32,"")</f>
        <v>250</v>
      </c>
      <c r="AB17" s="186">
        <f>IF(VD!AN33&gt;0,VD!AN32,"")</f>
        <v>311</v>
      </c>
      <c r="AC17" s="186">
        <f>IF(VD!AO33&gt;0,VD!AO32,"")</f>
        <v>346</v>
      </c>
      <c r="AD17" s="186">
        <f>IF(VD!AP33&gt;0,VD!AP32,"")</f>
        <v>1040</v>
      </c>
      <c r="AE17" s="186">
        <f>IF(VD!AQ33&gt;0,VD!AQ32,"")</f>
        <v>925</v>
      </c>
      <c r="AF17" s="186">
        <f>IF(VD!AR33&gt;0,VD!AR32,"")</f>
        <v>243</v>
      </c>
      <c r="AG17" s="186">
        <f>IF(VD!AS33&gt;0,VD!AS32,"")</f>
        <v>328</v>
      </c>
      <c r="AH17" s="186">
        <f>IF(VD!AT33&gt;0,VD!AT32,"")</f>
        <v>142</v>
      </c>
      <c r="AI17" s="186">
        <f>IF(VD!AU33&gt;0,VD!AU32,"")</f>
        <v>473</v>
      </c>
      <c r="AJ17" s="186">
        <f>IF(VD!AV33&gt;0,VD!AV32,"")</f>
        <v>781</v>
      </c>
      <c r="AK17" s="186">
        <f>IF(VD!AW33&gt;0,VD!AW32,"")</f>
        <v>1257</v>
      </c>
      <c r="AL17" s="186">
        <f>IF(VD!AX33&gt;0,VD!AX32,"")</f>
        <v>2377</v>
      </c>
      <c r="AM17" s="186">
        <f>IF(VD!AY33&gt;0,VD!AY32,"")</f>
        <v>2694</v>
      </c>
      <c r="AN17" s="186">
        <f>IF(VD!AZ33&gt;0,VD!AZ32,"")</f>
        <v>2495</v>
      </c>
      <c r="AO17" s="186">
        <f>IF(VD!BA33&gt;0,VD!BA32,"")</f>
        <v>1136</v>
      </c>
      <c r="AP17" s="186" t="str">
        <f>IF(VD!BB33&gt;0,VD!BB32,"")</f>
        <v/>
      </c>
      <c r="AQ17" s="186">
        <f>IF(VD!BC33&gt;0,VD!BC32,"")</f>
        <v>728</v>
      </c>
      <c r="AR17" s="186" t="str">
        <f>IF(VD!BD33&gt;0,VD!BD32,"")</f>
        <v/>
      </c>
      <c r="AS17" s="186">
        <f>IF(VD!BE33&gt;0,VD!BE32,"")</f>
        <v>5889</v>
      </c>
      <c r="AT17" s="186">
        <f>IF(VD!BF33&gt;0,VD!BF32,"")</f>
        <v>5029</v>
      </c>
      <c r="AU17" s="186">
        <f>IF(VD!BG33&gt;0,VD!BG32,"")</f>
        <v>13424</v>
      </c>
      <c r="AV17" s="186">
        <f>IF(VD!BH33&gt;0,VD!BH32,"")</f>
        <v>13787</v>
      </c>
      <c r="AW17" s="186">
        <f>IF(VD!BI33&gt;0,VD!BI32,"")</f>
        <v>592</v>
      </c>
      <c r="AX17" s="186" t="str">
        <f>IF(VD!BJ33&gt;0,VD!BJ32,"")</f>
        <v/>
      </c>
      <c r="AY17" s="186">
        <f>IF(VD!BK33&gt;0,VD!BK32,"")</f>
        <v>11</v>
      </c>
      <c r="AZ17" s="186" t="str">
        <f>IF(VD!BL33&gt;0,VD!BL32,"")</f>
        <v/>
      </c>
      <c r="BA17" s="186" t="str">
        <f>IF(VD!BM33&gt;0,VD!BM32,"")</f>
        <v/>
      </c>
      <c r="BB17" s="178">
        <f>SUM(B17:BA17)</f>
        <v>57394</v>
      </c>
      <c r="BC17" s="276">
        <f>AVERAGE(VD!P33:BK33)</f>
        <v>5.916666666666667</v>
      </c>
      <c r="BD17" s="179">
        <f t="shared" si="1"/>
        <v>9700.3943661971825</v>
      </c>
    </row>
    <row r="18" spans="1:56">
      <c r="A18" s="181" t="s">
        <v>658</v>
      </c>
      <c r="B18" s="209" t="str">
        <f>IF(SH!N35&gt;0,SH!N34,"")</f>
        <v/>
      </c>
      <c r="C18" s="209" t="str">
        <f>IF(SH!O35&gt;0,SH!O34,"")</f>
        <v/>
      </c>
      <c r="D18" s="209" t="str">
        <f>IF(SH!P35&gt;0,SH!P34,"")</f>
        <v/>
      </c>
      <c r="E18" s="209" t="str">
        <f>IF(SH!Q35&gt;0,SH!Q34,"")</f>
        <v/>
      </c>
      <c r="F18" s="209" t="str">
        <f>IF(SH!R35&gt;0,SH!R34,"")</f>
        <v/>
      </c>
      <c r="G18" s="209" t="str">
        <f>IF(SH!S35&gt;0,SH!S34,"")</f>
        <v/>
      </c>
      <c r="H18" s="209" t="str">
        <f>IF(SH!T35&gt;0,SH!T34,"")</f>
        <v/>
      </c>
      <c r="I18" s="209" t="str">
        <f>IF(SH!U35&gt;0,SH!U34,"")</f>
        <v/>
      </c>
      <c r="J18" s="209" t="str">
        <f>IF(SH!V35&gt;0,SH!V34,"")</f>
        <v/>
      </c>
      <c r="K18" s="209" t="str">
        <f>IF(SH!W35&gt;0,SH!W34,"")</f>
        <v/>
      </c>
      <c r="L18" s="209" t="str">
        <f>IF(SH!X35&gt;0,SH!X34,"")</f>
        <v/>
      </c>
      <c r="M18" s="209" t="str">
        <f>IF(SH!Y35&gt;0,SH!Y34,"")</f>
        <v/>
      </c>
      <c r="N18" s="209" t="str">
        <f>IF(SH!Z35&gt;0,SH!Z34,"")</f>
        <v/>
      </c>
      <c r="O18" s="209" t="str">
        <f>IF(SH!AA35&gt;0,SH!AA34,"")</f>
        <v/>
      </c>
      <c r="P18" s="209" t="str">
        <f>IF(SH!AB35&gt;0,SH!AB34,"")</f>
        <v/>
      </c>
      <c r="Q18" s="209" t="str">
        <f>IF(SH!AC35&gt;0,SH!AC34,"")</f>
        <v/>
      </c>
      <c r="R18" s="209" t="str">
        <f>IF(SH!AD35&gt;0,SH!AD34,"")</f>
        <v/>
      </c>
      <c r="S18" s="209" t="str">
        <f>IF(SH!AE35&gt;0,SH!AE34,"")</f>
        <v/>
      </c>
      <c r="T18" s="209" t="str">
        <f>IF(SH!AF35&gt;0,SH!AF34,"")</f>
        <v/>
      </c>
      <c r="U18" s="209" t="str">
        <f>IF(SH!AG35&gt;0,SH!AG34,"")</f>
        <v/>
      </c>
      <c r="V18" s="209" t="str">
        <f>IF(SH!AH35&gt;0,SH!AH34,"")</f>
        <v/>
      </c>
      <c r="W18" s="209" t="str">
        <f>IF(SH!AI35&gt;0,SH!AI34,"")</f>
        <v/>
      </c>
      <c r="X18" s="209" t="str">
        <f>IF(SH!AJ35&gt;0,SH!AJ34,"")</f>
        <v/>
      </c>
      <c r="Y18" s="209" t="str">
        <f>IF(SH!AK35&gt;0,SH!AK34,"")</f>
        <v/>
      </c>
      <c r="Z18" s="209" t="str">
        <f>IF(SH!AL35&gt;0,SH!AL34,"")</f>
        <v/>
      </c>
      <c r="AA18" s="209" t="str">
        <f>IF(SH!AM35&gt;0,SH!AM34,"")</f>
        <v/>
      </c>
      <c r="AB18" s="209" t="str">
        <f>IF(SH!AN35&gt;0,SH!AN34,"")</f>
        <v/>
      </c>
      <c r="AC18" s="209" t="str">
        <f>IF(SH!AO35&gt;0,SH!AO34,"")</f>
        <v/>
      </c>
      <c r="AD18" s="209" t="str">
        <f>IF(SH!AP35&gt;0,SH!AP34,"")</f>
        <v/>
      </c>
      <c r="AE18" s="209">
        <f>IF(SH!AQ35&gt;0,SH!AQ34,"")</f>
        <v>6</v>
      </c>
      <c r="AF18" s="209">
        <f>IF(SH!AR35&gt;0,SH!AR34,"")</f>
        <v>7</v>
      </c>
      <c r="AG18" s="209">
        <f>IF(SH!AS35&gt;0,SH!AS34,"")</f>
        <v>9</v>
      </c>
      <c r="AH18" s="209">
        <f>IF(SH!AT35&gt;0,SH!AT34,"")</f>
        <v>6</v>
      </c>
      <c r="AI18" s="209">
        <f>IF(SH!AU35&gt;0,SH!AU34,"")</f>
        <v>7</v>
      </c>
      <c r="AJ18" s="209">
        <f>IF(SH!AV35&gt;0,SH!AV34,"")</f>
        <v>14</v>
      </c>
      <c r="AK18" s="209">
        <f>IF(SH!AW35&gt;0,SH!AW34,"")</f>
        <v>65</v>
      </c>
      <c r="AL18" s="209">
        <f>IF(SH!AX35&gt;0,SH!AX34,"")</f>
        <v>83</v>
      </c>
      <c r="AM18" s="209">
        <f>IF(SH!AY35&gt;0,SH!AY34,"")</f>
        <v>39</v>
      </c>
      <c r="AN18" s="209">
        <f>IF(SH!AZ35&gt;0,SH!AZ34,"")</f>
        <v>67</v>
      </c>
      <c r="AO18" s="209">
        <f>IF(SH!BA35&gt;0,SH!BA34,"")</f>
        <v>86</v>
      </c>
      <c r="AP18" s="209" t="str">
        <f>IF(SH!BB35&gt;0,SH!BB34,"")</f>
        <v/>
      </c>
      <c r="AQ18" s="209" t="str">
        <f>IF(SH!BC35&gt;0,SH!BC34,"")</f>
        <v/>
      </c>
      <c r="AR18" s="209" t="str">
        <f>IF(SH!BD35&gt;0,SH!BD34,"")</f>
        <v/>
      </c>
      <c r="AS18" s="209" t="str">
        <f>IF(SH!BE35&gt;0,SH!BE34,"")</f>
        <v/>
      </c>
      <c r="AT18" s="209" t="str">
        <f>IF(SH!BF35&gt;0,SH!BF34,"")</f>
        <v/>
      </c>
      <c r="AU18" s="209" t="str">
        <f>IF(SH!BG35&gt;0,SH!BG34,"")</f>
        <v/>
      </c>
      <c r="AV18" s="209" t="str">
        <f>IF(SH!BH35&gt;0,SH!BH34,"")</f>
        <v/>
      </c>
      <c r="AW18" s="209" t="str">
        <f>IF(SH!BI35&gt;0,SH!BI34,"")</f>
        <v/>
      </c>
      <c r="AX18" s="209" t="str">
        <f>IF(SH!BJ35&gt;0,SH!BJ34,"")</f>
        <v/>
      </c>
      <c r="AY18" s="209" t="str">
        <f>IF(SH!BK35&gt;0,SH!BK34,"")</f>
        <v/>
      </c>
      <c r="AZ18" s="209" t="str">
        <f>IF(SH!BL35&gt;0,SH!BL34,"")</f>
        <v/>
      </c>
      <c r="BA18" s="209" t="str">
        <f>IF(SH!BM35&gt;0,SH!BM34,"")</f>
        <v/>
      </c>
      <c r="BB18" s="178">
        <f>SUM(B18:BA18)</f>
        <v>389</v>
      </c>
      <c r="BC18" s="276">
        <f>AVERAGE(SH!AQ35:BA35)</f>
        <v>16.454545454545453</v>
      </c>
      <c r="BD18" s="179">
        <f t="shared" si="1"/>
        <v>23.640883977900554</v>
      </c>
    </row>
    <row r="19" spans="1:56">
      <c r="A19" s="181" t="s">
        <v>669</v>
      </c>
      <c r="B19" s="181" t="str">
        <f>IF('Vbg (A)'!N30&gt;0,'Vbg (A)'!N29,"")</f>
        <v/>
      </c>
      <c r="C19" s="181">
        <f>IF('Vbg (A)'!O30&gt;0,'Vbg (A)'!O29,"")</f>
        <v>62</v>
      </c>
      <c r="D19" s="181" t="str">
        <f>IF('Vbg (A)'!P30&gt;0,'Vbg (A)'!P29,"")</f>
        <v/>
      </c>
      <c r="E19" s="181">
        <f>IF('Vbg (A)'!Q30&gt;0,'Vbg (A)'!Q29,"")</f>
        <v>104</v>
      </c>
      <c r="F19" s="181" t="str">
        <f>IF('Vbg (A)'!R30&gt;0,'Vbg (A)'!R29,"")</f>
        <v/>
      </c>
      <c r="G19" s="181">
        <f>IF('Vbg (A)'!S30&gt;0,'Vbg (A)'!S29,"")</f>
        <v>1</v>
      </c>
      <c r="H19" s="181" t="str">
        <f>IF('Vbg (A)'!T30&gt;0,'Vbg (A)'!T29,"")</f>
        <v/>
      </c>
      <c r="I19" s="181">
        <f>IF('Vbg (A)'!U30&gt;0,'Vbg (A)'!U29,"")</f>
        <v>0</v>
      </c>
      <c r="J19" s="181" t="str">
        <f>IF('Vbg (A)'!V30&gt;0,'Vbg (A)'!V29,"")</f>
        <v/>
      </c>
      <c r="K19" s="181">
        <f>IF('Vbg (A)'!W30&gt;0,'Vbg (A)'!W29,"")</f>
        <v>0</v>
      </c>
      <c r="L19" s="181" t="str">
        <f>IF('Vbg (A)'!X30&gt;0,'Vbg (A)'!X29,"")</f>
        <v/>
      </c>
      <c r="M19" s="181">
        <f>IF('Vbg (A)'!Y30&gt;0,'Vbg (A)'!Y29,"")</f>
        <v>0</v>
      </c>
      <c r="N19" s="181" t="str">
        <f>IF('Vbg (A)'!Z30&gt;0,'Vbg (A)'!Z29,"")</f>
        <v/>
      </c>
      <c r="O19" s="181">
        <f>IF('Vbg (A)'!AA30&gt;0,'Vbg (A)'!AA29,"")</f>
        <v>0</v>
      </c>
      <c r="P19" s="181" t="str">
        <f>IF('Vbg (A)'!AB30&gt;0,'Vbg (A)'!AB29,"")</f>
        <v/>
      </c>
      <c r="Q19" s="181">
        <f>IF('Vbg (A)'!AC30&gt;0,'Vbg (A)'!AC29,"")</f>
        <v>0</v>
      </c>
      <c r="R19" s="181" t="str">
        <f>IF('Vbg (A)'!AD30&gt;0,'Vbg (A)'!AD29,"")</f>
        <v/>
      </c>
      <c r="S19" s="181">
        <f>IF('Vbg (A)'!AE30&gt;0,'Vbg (A)'!AE29,"")</f>
        <v>0</v>
      </c>
      <c r="T19" s="177" t="str">
        <f>IF('Vbg (A)'!AF30&gt;0,'Vbg (A)'!AF29,"")</f>
        <v/>
      </c>
      <c r="U19" s="177">
        <f>IF('Vbg (A)'!AG30&gt;0,'Vbg (A)'!AG29,"")</f>
        <v>0</v>
      </c>
      <c r="V19" s="177" t="str">
        <f>IF('Vbg (A)'!AH30&gt;0,'Vbg (A)'!AH29,"")</f>
        <v/>
      </c>
      <c r="W19" s="181">
        <f>IF('Vbg (A)'!AI30&gt;0,'Vbg (A)'!AI29,"")</f>
        <v>0</v>
      </c>
      <c r="X19" s="181" t="str">
        <f>IF('Vbg (A)'!AJ30&gt;0,'Vbg (A)'!AJ29,"")</f>
        <v/>
      </c>
      <c r="Y19" s="181">
        <f>IF('Vbg (A)'!AK30&gt;0,'Vbg (A)'!AK29,"")</f>
        <v>0</v>
      </c>
      <c r="Z19" s="181" t="str">
        <f>IF('Vbg (A)'!AL30&gt;0,'Vbg (A)'!AL29,"")</f>
        <v/>
      </c>
      <c r="AA19" s="181">
        <f>IF('Vbg (A)'!AM30&gt;0,'Vbg (A)'!AM29,"")</f>
        <v>7</v>
      </c>
      <c r="AB19" s="181" t="str">
        <f>IF('Vbg (A)'!AN30&gt;0,'Vbg (A)'!AN29,"")</f>
        <v/>
      </c>
      <c r="AC19" s="181">
        <f>IF('Vbg (A)'!AO30&gt;0,'Vbg (A)'!AO29,"")</f>
        <v>6</v>
      </c>
      <c r="AD19" s="181">
        <f>IF('Vbg (A)'!AP30&gt;0,'Vbg (A)'!AP29,"")</f>
        <v>3</v>
      </c>
      <c r="AE19" s="181">
        <f>IF('Vbg (A)'!AQ30&gt;0,'Vbg (A)'!AQ29,"")</f>
        <v>78</v>
      </c>
      <c r="AF19" s="181">
        <f>IF('Vbg (A)'!AR30&gt;0,'Vbg (A)'!AR29,"")</f>
        <v>3</v>
      </c>
      <c r="AG19" s="181">
        <f>IF('Vbg (A)'!AS30&gt;0,'Vbg (A)'!AS29,"")</f>
        <v>112</v>
      </c>
      <c r="AH19" s="181">
        <f>IF('Vbg (A)'!AT30&gt;0,'Vbg (A)'!AT29,"")</f>
        <v>4</v>
      </c>
      <c r="AI19" s="181">
        <f>IF('Vbg (A)'!AU30&gt;0,'Vbg (A)'!AU29,"")</f>
        <v>26</v>
      </c>
      <c r="AJ19" s="181">
        <f>IF('Vbg (A)'!AV30&gt;0,'Vbg (A)'!AV29,"")</f>
        <v>36</v>
      </c>
      <c r="AK19" s="181">
        <f>IF('Vbg (A)'!AW30&gt;0,'Vbg (A)'!AW29,"")</f>
        <v>209</v>
      </c>
      <c r="AL19" s="181">
        <f>IF('Vbg (A)'!AX30&gt;0,'Vbg (A)'!AX29,"")</f>
        <v>299</v>
      </c>
      <c r="AM19" s="181">
        <f>IF('Vbg (A)'!AY30&gt;0,'Vbg (A)'!AY29,"")</f>
        <v>583</v>
      </c>
      <c r="AN19" s="181">
        <f>IF('Vbg (A)'!AZ30&gt;0,'Vbg (A)'!AZ29,"")</f>
        <v>48</v>
      </c>
      <c r="AO19" s="181">
        <f>IF('Vbg (A)'!BA30&gt;0,'Vbg (A)'!BA29,"")</f>
        <v>25</v>
      </c>
      <c r="AP19" s="181" t="str">
        <f>IF('Vbg (A)'!BB30&gt;0,'Vbg (A)'!BB29,"")</f>
        <v/>
      </c>
      <c r="AQ19" s="181">
        <f>IF('Vbg (A)'!BC30&gt;0,'Vbg (A)'!BC29,"")</f>
        <v>74</v>
      </c>
      <c r="AR19" s="181" t="str">
        <f>IF('Vbg (A)'!BD30&gt;0,'Vbg (A)'!BD29,"")</f>
        <v/>
      </c>
      <c r="AS19" s="181">
        <f>IF('Vbg (A)'!BE30&gt;0,'Vbg (A)'!BE29,"")</f>
        <v>176</v>
      </c>
      <c r="AT19" s="181" t="str">
        <f>IF('Vbg (A)'!BF30&gt;0,'Vbg (A)'!BF29,"")</f>
        <v/>
      </c>
      <c r="AU19" s="181">
        <f>IF('Vbg (A)'!BG30&gt;0,'Vbg (A)'!BG29,"")</f>
        <v>110</v>
      </c>
      <c r="AV19" s="181" t="str">
        <f>IF('Vbg (A)'!BH30&gt;0,'Vbg (A)'!BH29,"")</f>
        <v/>
      </c>
      <c r="AW19" s="181">
        <f>IF('Vbg (A)'!BI30&gt;0,'Vbg (A)'!BI29,"")</f>
        <v>207</v>
      </c>
      <c r="AX19" s="181" t="str">
        <f>IF('Vbg (A)'!BJ30&gt;0,'Vbg (A)'!BJ29,"")</f>
        <v/>
      </c>
      <c r="AY19" s="181">
        <f>IF('Vbg (A)'!BK30&gt;0,'Vbg (A)'!BK29,"")</f>
        <v>140</v>
      </c>
      <c r="AZ19" s="181" t="str">
        <f>IF('Vbg (A)'!BL30&gt;0,'Vbg (A)'!BL29,"")</f>
        <v/>
      </c>
      <c r="BA19" s="181" t="str">
        <f>IF('Vbg (A)'!BM30&gt;0,'Vbg (A)'!BM29,"")</f>
        <v/>
      </c>
      <c r="BB19" s="178">
        <f t="shared" si="0"/>
        <v>2313</v>
      </c>
      <c r="BC19" s="276">
        <f>AVERAGE('Vbg (A)'!O30:BK30)</f>
        <v>1.7551020408163265</v>
      </c>
      <c r="BD19" s="179">
        <f t="shared" si="1"/>
        <v>1317.872093023256</v>
      </c>
    </row>
    <row r="20" spans="1:56">
      <c r="A20" s="181" t="s">
        <v>324</v>
      </c>
      <c r="B20" s="181">
        <f>IF(SG!N67&gt;0,SG!N66,"")</f>
        <v>9012</v>
      </c>
      <c r="C20" s="181" t="str">
        <f>IF(SG!O67&gt;0,SG!O66,"")</f>
        <v/>
      </c>
      <c r="D20" s="181">
        <f>IF(SG!P67&gt;0,SG!P66,"")</f>
        <v>4046</v>
      </c>
      <c r="E20" s="181">
        <f>IF(SG!Q67&gt;0,SG!Q66,"")</f>
        <v>2506</v>
      </c>
      <c r="F20" s="181" t="str">
        <f>IF(SG!R67&gt;0,SG!R66,"")</f>
        <v/>
      </c>
      <c r="G20" s="181">
        <f>IF(SG!S67&gt;0,SG!S66,"")</f>
        <v>0</v>
      </c>
      <c r="H20" s="181" t="str">
        <f>IF(SG!T67&gt;0,SG!T66,"")</f>
        <v/>
      </c>
      <c r="I20" s="181">
        <f>IF(SG!U67&gt;0,SG!U66,"")</f>
        <v>0</v>
      </c>
      <c r="J20" s="181" t="str">
        <f>IF(SG!V67&gt;0,SG!V66,"")</f>
        <v/>
      </c>
      <c r="K20" s="181">
        <f>IF(SG!W67&gt;0,SG!W66,"")</f>
        <v>1</v>
      </c>
      <c r="L20" s="181">
        <f>IF(SG!X67&gt;0,SG!X66,"")</f>
        <v>0</v>
      </c>
      <c r="M20" s="181">
        <f>IF(SG!Y67&gt;0,SG!Y66,"")</f>
        <v>16</v>
      </c>
      <c r="N20" s="181" t="str">
        <f>IF(SG!Z67&gt;0,SG!Z66,"")</f>
        <v/>
      </c>
      <c r="O20" s="181">
        <f>IF(SG!AA67&gt;0,SG!AA66,"")</f>
        <v>22</v>
      </c>
      <c r="P20" s="181">
        <f>IF(SG!AB67&gt;0,SG!AB66,"")</f>
        <v>0</v>
      </c>
      <c r="Q20" s="181">
        <f>IF(SG!AC67&gt;0,SG!AC66,"")</f>
        <v>5</v>
      </c>
      <c r="R20" s="181">
        <f>IF(SG!AD67&gt;0,SG!AD66,"")</f>
        <v>0</v>
      </c>
      <c r="S20" s="181">
        <f>IF(SG!AE67&gt;0,SG!AE66,"")</f>
        <v>5</v>
      </c>
      <c r="T20" s="177">
        <f>IF(SG!AF67&gt;0,SG!AF66,"")</f>
        <v>0</v>
      </c>
      <c r="U20" s="177">
        <f>IF(SG!AG67&gt;0,SG!AG66,"")</f>
        <v>6</v>
      </c>
      <c r="V20" s="177">
        <f>IF(SG!AH67&gt;0,SG!AH66,"")</f>
        <v>0</v>
      </c>
      <c r="W20" s="181">
        <f>IF(SG!AI67&gt;0,SG!AI66,"")</f>
        <v>0</v>
      </c>
      <c r="X20" s="181">
        <f>IF(SG!AJ67&gt;0,SG!AJ66,"")</f>
        <v>0</v>
      </c>
      <c r="Y20" s="181">
        <f>IF(SG!AK67&gt;0,SG!AK66,"")</f>
        <v>8</v>
      </c>
      <c r="Z20" s="181" t="str">
        <f>IF(SG!AL67&gt;0,SG!AL66,"")</f>
        <v/>
      </c>
      <c r="AA20" s="181" t="str">
        <f>IF(SG!AM67&gt;0,SG!AM66,"")</f>
        <v/>
      </c>
      <c r="AB20" s="181" t="str">
        <f>IF(SG!AN67&gt;0,SG!AN66,"")</f>
        <v/>
      </c>
      <c r="AC20" s="181">
        <f>IF(SG!AO67&gt;0,SG!AO66,"")</f>
        <v>70</v>
      </c>
      <c r="AD20" s="181" t="str">
        <f>IF(SG!AP67&gt;0,SG!AP66,"")</f>
        <v/>
      </c>
      <c r="AE20" s="181">
        <f>IF(SG!AQ67&gt;0,SG!AQ66,"")</f>
        <v>177</v>
      </c>
      <c r="AF20" s="181">
        <f>IF(SG!AR67&gt;0,SG!AR66,"")</f>
        <v>441</v>
      </c>
      <c r="AG20" s="181">
        <f>IF(SG!AS67&gt;0,SG!AS66,"")</f>
        <v>546</v>
      </c>
      <c r="AH20" s="181">
        <f>IF(SG!AT67&gt;0,SG!AT66,"")</f>
        <v>548</v>
      </c>
      <c r="AI20" s="181">
        <f>IF(SG!AU67&gt;0,SG!AU66,"")</f>
        <v>1297</v>
      </c>
      <c r="AJ20" s="181">
        <f>IF(SG!AV67&gt;0,SG!AV66,"")</f>
        <v>1571</v>
      </c>
      <c r="AK20" s="181">
        <f>IF(SG!AW67&gt;0,SG!AW66,"")</f>
        <v>2508</v>
      </c>
      <c r="AL20" s="181" t="str">
        <f>IF(SG!AX67&gt;0,SG!AX66,"")</f>
        <v/>
      </c>
      <c r="AM20" s="181" t="str">
        <f>IF(SG!AY67&gt;0,SG!AY66,"")</f>
        <v/>
      </c>
      <c r="AN20" s="181">
        <f>IF(SG!AZ67&gt;0,SG!AZ66,"")</f>
        <v>2298</v>
      </c>
      <c r="AO20" s="181">
        <f>IF(SG!BA67&gt;0,SG!BA66,"")</f>
        <v>1646</v>
      </c>
      <c r="AP20" s="181">
        <f>IF(SG!BB67&gt;0,SG!BB66,"")</f>
        <v>2545</v>
      </c>
      <c r="AQ20" s="181">
        <f>IF(SG!BC67&gt;0,SG!BC66,"")</f>
        <v>2395</v>
      </c>
      <c r="AR20" s="181">
        <f>IF(SG!BD67&gt;0,SG!BD66,"")</f>
        <v>1306</v>
      </c>
      <c r="AS20" s="181" t="str">
        <f>IF(SG!BE67&gt;0,SG!BE66,"")</f>
        <v/>
      </c>
      <c r="AT20" s="181">
        <f>IF(SG!BF67&gt;0,SG!BF66,"")</f>
        <v>6754</v>
      </c>
      <c r="AU20" s="181">
        <f>IF(SG!BG67&gt;0,SG!BG66,"")</f>
        <v>12486</v>
      </c>
      <c r="AV20" s="181">
        <f>IF(SG!BH67&gt;0,SG!BH66,"")</f>
        <v>5437</v>
      </c>
      <c r="AW20" s="181">
        <f>IF(SG!BI67&gt;0,SG!BI66,"")</f>
        <v>1522</v>
      </c>
      <c r="AX20" s="181">
        <f>IF(SG!BJ67&gt;0,SG!BJ66,"")</f>
        <v>2518</v>
      </c>
      <c r="AY20" s="181">
        <f>IF(SG!BK67&gt;0,SG!BK66,"")</f>
        <v>468</v>
      </c>
      <c r="AZ20" s="181" t="str">
        <f>IF(SG!BL67&gt;0,SG!BL66,"")</f>
        <v/>
      </c>
      <c r="BA20" s="181" t="str">
        <f>IF(SG!BM67&gt;0,SG!BM66,"")</f>
        <v/>
      </c>
      <c r="BB20" s="178">
        <f t="shared" si="0"/>
        <v>62160</v>
      </c>
      <c r="BC20" s="276">
        <f>AVERAGE(SG!P67:BK67)</f>
        <v>19.916666666666668</v>
      </c>
      <c r="BD20" s="179">
        <f t="shared" si="1"/>
        <v>3121.0041841004181</v>
      </c>
    </row>
    <row r="21" spans="1:56">
      <c r="A21" s="181" t="s">
        <v>319</v>
      </c>
      <c r="B21" s="181" t="str">
        <f>IF(NW!N21&gt;0,NW!N20,"")</f>
        <v/>
      </c>
      <c r="C21" s="181" t="str">
        <f>IF(NW!O21&gt;0,NW!O20,"")</f>
        <v/>
      </c>
      <c r="D21" s="181" t="str">
        <f>IF(NW!P21&gt;0,NW!P20,"")</f>
        <v/>
      </c>
      <c r="E21" s="181" t="str">
        <f>IF(NW!Q21&gt;0,NW!Q20,"")</f>
        <v/>
      </c>
      <c r="F21" s="181" t="str">
        <f>IF(NW!R21&gt;0,NW!R20,"")</f>
        <v/>
      </c>
      <c r="G21" s="181" t="str">
        <f>IF(NW!S21&gt;0,NW!S20,"")</f>
        <v/>
      </c>
      <c r="H21" s="181" t="str">
        <f>IF(NW!T21&gt;0,NW!T20,"")</f>
        <v/>
      </c>
      <c r="I21" s="181" t="str">
        <f>IF(NW!U21&gt;0,NW!U20,"")</f>
        <v/>
      </c>
      <c r="J21" s="181" t="str">
        <f>IF(NW!V21&gt;0,NW!V20,"")</f>
        <v/>
      </c>
      <c r="K21" s="181" t="str">
        <f>IF(NW!W21&gt;0,NW!W20,"")</f>
        <v/>
      </c>
      <c r="L21" s="181" t="str">
        <f>IF(NW!X21&gt;0,NW!X20,"")</f>
        <v/>
      </c>
      <c r="M21" s="181" t="str">
        <f>IF(NW!Y21&gt;0,NW!Y20,"")</f>
        <v/>
      </c>
      <c r="N21" s="181" t="str">
        <f>IF(NW!Z21&gt;0,NW!Z20,"")</f>
        <v/>
      </c>
      <c r="O21" s="181" t="str">
        <f>IF(NW!AA21&gt;0,NW!AA20,"")</f>
        <v/>
      </c>
      <c r="P21" s="181" t="str">
        <f>IF(NW!AB21&gt;0,NW!AB20,"")</f>
        <v/>
      </c>
      <c r="Q21" s="181" t="str">
        <f>IF(NW!AC21&gt;0,NW!AC20,"")</f>
        <v/>
      </c>
      <c r="R21" s="181">
        <f>IF(NW!AD21&gt;0,NW!AD20,"")</f>
        <v>2</v>
      </c>
      <c r="S21" s="181" t="str">
        <f>IF(NW!AE21&gt;0,NW!AE20,"")</f>
        <v/>
      </c>
      <c r="T21" s="177">
        <f>IF(NW!AF21&gt;0,NW!AF20,"")</f>
        <v>0</v>
      </c>
      <c r="U21" s="177" t="str">
        <f>IF(NW!AG21&gt;0,NW!AG20,"")</f>
        <v/>
      </c>
      <c r="V21" s="177">
        <f>IF(NW!AH21&gt;0,NW!AH20,"")</f>
        <v>0</v>
      </c>
      <c r="W21" s="181" t="str">
        <f>IF(NW!AI21&gt;0,NW!AI20,"")</f>
        <v/>
      </c>
      <c r="X21" s="181">
        <f>IF(NW!AJ21&gt;0,NW!AJ20,"")</f>
        <v>4</v>
      </c>
      <c r="Y21" s="181" t="str">
        <f>IF(NW!AK21&gt;0,NW!AK20,"")</f>
        <v/>
      </c>
      <c r="Z21" s="181">
        <f>IF(NW!AL21&gt;0,NW!AL20,"")</f>
        <v>1</v>
      </c>
      <c r="AA21" s="181" t="str">
        <f>IF(NW!AM21&gt;0,NW!AM20,"")</f>
        <v/>
      </c>
      <c r="AB21" s="181" t="str">
        <f>IF(NW!AN21&gt;0,NW!AN20,"")</f>
        <v/>
      </c>
      <c r="AC21" s="181" t="str">
        <f>IF(NW!AO21&gt;0,NW!AO20,"")</f>
        <v/>
      </c>
      <c r="AD21" s="181" t="str">
        <f>IF(NW!AP21&gt;0,NW!AP20,"")</f>
        <v/>
      </c>
      <c r="AE21" s="181" t="str">
        <f>IF(NW!AQ21&gt;0,NW!AQ20,"")</f>
        <v/>
      </c>
      <c r="AF21" s="181" t="str">
        <f>IF(NW!AR21&gt;0,NW!AR20,"")</f>
        <v/>
      </c>
      <c r="AG21" s="181" t="str">
        <f>IF(NW!AS21&gt;0,NW!AS20,"")</f>
        <v/>
      </c>
      <c r="AH21" s="181" t="str">
        <f>IF(NW!AT21&gt;0,NW!AT20,"")</f>
        <v/>
      </c>
      <c r="AI21" s="181" t="str">
        <f>IF(NW!AU21&gt;0,NW!AU20,"")</f>
        <v/>
      </c>
      <c r="AJ21" s="181" t="str">
        <f>IF(NW!AV21&gt;0,NW!AV20,"")</f>
        <v/>
      </c>
      <c r="AK21" s="181" t="str">
        <f>IF(NW!AW21&gt;0,NW!AW20,"")</f>
        <v/>
      </c>
      <c r="AL21" s="181" t="str">
        <f>IF(NW!AX21&gt;0,NW!AX20,"")</f>
        <v/>
      </c>
      <c r="AM21" s="181" t="str">
        <f>IF(NW!AY21&gt;0,NW!AY20,"")</f>
        <v/>
      </c>
      <c r="AN21" s="181" t="str">
        <f>IF(NW!AZ21&gt;0,NW!AZ20,"")</f>
        <v/>
      </c>
      <c r="AO21" s="181" t="str">
        <f>IF(NW!BA21&gt;0,NW!BA20,"")</f>
        <v/>
      </c>
      <c r="AP21" s="181" t="str">
        <f>IF(NW!BB21&gt;0,NW!BB20,"")</f>
        <v/>
      </c>
      <c r="AQ21" s="181" t="str">
        <f>IF(NW!BC21&gt;0,NW!BC20,"")</f>
        <v/>
      </c>
      <c r="AR21" s="181" t="str">
        <f>IF(NW!BD21&gt;0,NW!BD20,"")</f>
        <v/>
      </c>
      <c r="AS21" s="181" t="str">
        <f>IF(NW!BE21&gt;0,NW!BE20,"")</f>
        <v/>
      </c>
      <c r="AT21" s="181" t="str">
        <f>IF(NW!BF21&gt;0,NW!BF20,"")</f>
        <v/>
      </c>
      <c r="AU21" s="181" t="str">
        <f>IF(NW!BG21&gt;0,NW!BG20,"")</f>
        <v/>
      </c>
      <c r="AV21" s="181" t="str">
        <f>IF(NW!BH21&gt;0,NW!BH20,"")</f>
        <v/>
      </c>
      <c r="AW21" s="181" t="str">
        <f>IF(NW!BI21&gt;0,NW!BI20,"")</f>
        <v/>
      </c>
      <c r="AX21" s="181" t="str">
        <f>IF(NW!BJ21&gt;0,NW!BJ20,"")</f>
        <v/>
      </c>
      <c r="AY21" s="181" t="str">
        <f>IF(NW!BK21&gt;0,NW!BK20,"")</f>
        <v/>
      </c>
      <c r="AZ21" s="181" t="str">
        <f>IF(NW!BL21&gt;0,NW!BL20,"")</f>
        <v/>
      </c>
      <c r="BA21" s="181" t="str">
        <f>IF(NW!BM21&gt;0,NW!BM20,"")</f>
        <v/>
      </c>
      <c r="BB21" s="178">
        <f>SUM(B21:BA21)</f>
        <v>7</v>
      </c>
      <c r="BC21" s="276">
        <f>AVERAGE(NW!AD21:AL21)</f>
        <v>1.1111111111111112</v>
      </c>
      <c r="BD21" s="179">
        <f t="shared" si="1"/>
        <v>6.3</v>
      </c>
    </row>
    <row r="22" spans="1:56">
      <c r="A22" s="181" t="s">
        <v>654</v>
      </c>
      <c r="B22" s="181" t="str">
        <f>IF(NE!N22&gt;0,NE!N21,"")</f>
        <v/>
      </c>
      <c r="C22" s="181" t="str">
        <f>IF(NE!O22&gt;0,NE!O21,"")</f>
        <v/>
      </c>
      <c r="D22" s="181" t="str">
        <f>IF(NE!P22&gt;0,NE!P21,"")</f>
        <v/>
      </c>
      <c r="E22" s="181" t="str">
        <f>IF(NE!Q22&gt;0,NE!Q21,"")</f>
        <v/>
      </c>
      <c r="F22" s="181" t="str">
        <f>IF(NE!R22&gt;0,NE!R21,"")</f>
        <v/>
      </c>
      <c r="G22" s="181" t="str">
        <f>IF(NE!S22&gt;0,NE!S21,"")</f>
        <v/>
      </c>
      <c r="H22" s="181" t="str">
        <f>IF(NE!T22&gt;0,NE!T21,"")</f>
        <v/>
      </c>
      <c r="I22" s="181" t="str">
        <f>IF(NE!U22&gt;0,NE!U21,"")</f>
        <v/>
      </c>
      <c r="J22" s="181" t="str">
        <f>IF(NE!V22&gt;0,NE!V21,"")</f>
        <v/>
      </c>
      <c r="K22" s="181" t="str">
        <f>IF(NE!W22&gt;0,NE!W21,"")</f>
        <v/>
      </c>
      <c r="L22" s="181" t="str">
        <f>IF(NE!X22&gt;0,NE!X21,"")</f>
        <v/>
      </c>
      <c r="M22" s="181" t="str">
        <f>IF(NE!Y22&gt;0,NE!Y21,"")</f>
        <v/>
      </c>
      <c r="N22" s="181" t="str">
        <f>IF(NE!Z22&gt;0,NE!Z21,"")</f>
        <v/>
      </c>
      <c r="O22" s="181" t="str">
        <f>IF(NE!AA22&gt;0,NE!AA21,"")</f>
        <v/>
      </c>
      <c r="P22" s="181" t="str">
        <f>IF(NE!AB22&gt;0,NE!AB21,"")</f>
        <v/>
      </c>
      <c r="Q22" s="181" t="str">
        <f>IF(NE!AC22&gt;0,NE!AC21,"")</f>
        <v/>
      </c>
      <c r="R22" s="181" t="str">
        <f>IF(NE!AD22&gt;0,NE!AD21,"")</f>
        <v/>
      </c>
      <c r="S22" s="181" t="str">
        <f>IF(NE!AE22&gt;0,NE!AE21,"")</f>
        <v/>
      </c>
      <c r="T22" s="181" t="str">
        <f>IF(NE!AF22&gt;0,NE!AF21,"")</f>
        <v/>
      </c>
      <c r="U22" s="181" t="str">
        <f>IF(NE!AG22&gt;0,NE!AG21,"")</f>
        <v/>
      </c>
      <c r="V22" s="181" t="str">
        <f>IF(NE!AH22&gt;0,NE!AH21,"")</f>
        <v/>
      </c>
      <c r="W22" s="181" t="str">
        <f>IF(NE!AI22&gt;0,NE!AI21,"")</f>
        <v/>
      </c>
      <c r="X22" s="181" t="str">
        <f>IF(NE!AJ22&gt;0,NE!AJ21,"")</f>
        <v/>
      </c>
      <c r="Y22" s="181" t="str">
        <f>IF(NE!AK22&gt;0,NE!AK21,"")</f>
        <v/>
      </c>
      <c r="Z22" s="181" t="str">
        <f>IF(NE!AL22&gt;0,NE!AL21,"")</f>
        <v/>
      </c>
      <c r="AA22" s="181" t="str">
        <f>IF(NE!AM22&gt;0,NE!AM21,"")</f>
        <v/>
      </c>
      <c r="AB22" s="181" t="str">
        <f>IF(NE!AN22&gt;0,NE!AN21,"")</f>
        <v/>
      </c>
      <c r="AC22" s="181" t="str">
        <f>IF(NE!AO22&gt;0,NE!AO21,"")</f>
        <v/>
      </c>
      <c r="AD22" s="181" t="str">
        <f>IF(NE!AP22&gt;0,NE!AP21,"")</f>
        <v/>
      </c>
      <c r="AE22" s="181">
        <f>IF(NE!AQ22&gt;0,NE!AQ21,"")</f>
        <v>0</v>
      </c>
      <c r="AF22" s="181">
        <f>IF(NE!AR22&gt;0,NE!AR21,"")</f>
        <v>1</v>
      </c>
      <c r="AG22" s="181">
        <f>IF(NE!AS22&gt;0,NE!AS21,"")</f>
        <v>9</v>
      </c>
      <c r="AH22" s="181">
        <f>IF(NE!AT22&gt;0,NE!AT21,"")</f>
        <v>5</v>
      </c>
      <c r="AI22" s="181">
        <f>IF(NE!AU22&gt;0,NE!AU21,"")</f>
        <v>7</v>
      </c>
      <c r="AJ22" s="181">
        <f>IF(NE!AV22&gt;0,NE!AV21,"")</f>
        <v>1</v>
      </c>
      <c r="AK22" s="181">
        <f>IF(NE!AW22&gt;0,NE!AW21,"")</f>
        <v>12</v>
      </c>
      <c r="AL22" s="181">
        <f>IF(NE!AX22&gt;0,NE!AX21,"")</f>
        <v>29</v>
      </c>
      <c r="AM22" s="181">
        <f>IF(NE!AY22&gt;0,NE!AY21,"")</f>
        <v>0</v>
      </c>
      <c r="AN22" s="181">
        <f>IF(NE!AZ22&gt;0,NE!AZ21,"")</f>
        <v>16</v>
      </c>
      <c r="AO22" s="181" t="str">
        <f>IF(NE!BA22&gt;0,NE!BA21,"")</f>
        <v/>
      </c>
      <c r="AP22" s="181" t="str">
        <f>IF(NE!BB22&gt;0,NE!BB21,"")</f>
        <v/>
      </c>
      <c r="AQ22" s="181" t="str">
        <f>IF(NE!BC22&gt;0,NE!BC21,"")</f>
        <v/>
      </c>
      <c r="AR22" s="181" t="str">
        <f>IF(NE!BD22&gt;0,NE!BD21,"")</f>
        <v/>
      </c>
      <c r="AS22" s="181" t="str">
        <f>IF(NE!BE22&gt;0,NE!BE21,"")</f>
        <v/>
      </c>
      <c r="AT22" s="181" t="str">
        <f>IF(NE!BF22&gt;0,NE!BF21,"")</f>
        <v/>
      </c>
      <c r="AU22" s="181" t="str">
        <f>IF(NE!BG22&gt;0,NE!BG21,"")</f>
        <v/>
      </c>
      <c r="AV22" s="181" t="str">
        <f>IF(NE!BH22&gt;0,NE!BH21,"")</f>
        <v/>
      </c>
      <c r="AW22" s="181" t="str">
        <f>IF(NE!BI22&gt;0,NE!BI21,"")</f>
        <v/>
      </c>
      <c r="AX22" s="181" t="str">
        <f>IF(NE!BJ22&gt;0,NE!BJ21,"")</f>
        <v/>
      </c>
      <c r="AY22" s="181" t="str">
        <f>IF(NE!BK22&gt;0,NE!BK21,"")</f>
        <v/>
      </c>
      <c r="AZ22" s="181" t="str">
        <f>IF(NE!BL22&gt;0,NE!BL21,"")</f>
        <v/>
      </c>
      <c r="BA22" s="181" t="str">
        <f>IF(NE!BM22&gt;0,NE!BM21,"")</f>
        <v/>
      </c>
      <c r="BB22" s="178">
        <f>SUM(B22:BA22)</f>
        <v>80</v>
      </c>
      <c r="BC22" s="276">
        <f>AVERAGE(NE!AQ22:AZ22)</f>
        <v>3</v>
      </c>
      <c r="BD22" s="179">
        <f t="shared" si="1"/>
        <v>26.666666666666668</v>
      </c>
    </row>
    <row r="23" spans="1:56">
      <c r="A23" s="181" t="s">
        <v>671</v>
      </c>
      <c r="B23" s="181">
        <f>IF('BW (D)'!N58&gt;0,'BW (D)'!N57,"")</f>
        <v>3</v>
      </c>
      <c r="C23" s="181">
        <f>IF('BW (D)'!O58&gt;0,'BW (D)'!O57,"")</f>
        <v>328</v>
      </c>
      <c r="D23" s="181">
        <f>IF('BW (D)'!P58&gt;0,'BW (D)'!P57,"")</f>
        <v>1916</v>
      </c>
      <c r="E23" s="181">
        <f>IF('BW (D)'!Q58&gt;0,'BW (D)'!Q57,"")</f>
        <v>19</v>
      </c>
      <c r="F23" s="181">
        <f>IF('BW (D)'!R58&gt;0,'BW (D)'!R57,"")</f>
        <v>0</v>
      </c>
      <c r="G23" s="181">
        <f>IF('BW (D)'!S58&gt;0,'BW (D)'!S57,"")</f>
        <v>0</v>
      </c>
      <c r="H23" s="181">
        <f>IF('BW (D)'!T58&gt;0,'BW (D)'!T57,"")</f>
        <v>0</v>
      </c>
      <c r="I23" s="181">
        <f>IF('BW (D)'!U58&gt;0,'BW (D)'!U57,"")</f>
        <v>0</v>
      </c>
      <c r="J23" s="181">
        <f>IF('BW (D)'!V58&gt;0,'BW (D)'!V57,"")</f>
        <v>0</v>
      </c>
      <c r="K23" s="181">
        <f>IF('BW (D)'!W58&gt;0,'BW (D)'!W57,"")</f>
        <v>0</v>
      </c>
      <c r="L23" s="181">
        <f>IF('BW (D)'!X58&gt;0,'BW (D)'!X57,"")</f>
        <v>3</v>
      </c>
      <c r="M23" s="181">
        <f>IF('BW (D)'!Y58&gt;0,'BW (D)'!Y57,"")</f>
        <v>1</v>
      </c>
      <c r="N23" s="181">
        <f>IF('BW (D)'!Z58&gt;0,'BW (D)'!Z57,"")</f>
        <v>2</v>
      </c>
      <c r="O23" s="181">
        <f>IF('BW (D)'!AA58&gt;0,'BW (D)'!AA57,"")</f>
        <v>1</v>
      </c>
      <c r="P23" s="181">
        <f>IF('BW (D)'!AB58&gt;0,'BW (D)'!AB57,"")</f>
        <v>0</v>
      </c>
      <c r="Q23" s="181">
        <f>IF('BW (D)'!AC58&gt;0,'BW (D)'!AC57,"")</f>
        <v>3</v>
      </c>
      <c r="R23" s="181">
        <f>IF('BW (D)'!AD58&gt;0,'BW (D)'!AD57,"")</f>
        <v>3</v>
      </c>
      <c r="S23" s="181">
        <f>IF('BW (D)'!AE58&gt;0,'BW (D)'!AE57,"")</f>
        <v>3</v>
      </c>
      <c r="T23" s="177">
        <f>IF('BW (D)'!AF58&gt;0,'BW (D)'!AF57,"")</f>
        <v>8</v>
      </c>
      <c r="U23" s="177">
        <f>IF('BW (D)'!AG58&gt;0,'BW (D)'!AG57,"")</f>
        <v>22</v>
      </c>
      <c r="V23" s="177">
        <f>IF('BW (D)'!AH58&gt;0,'BW (D)'!AH57,"")</f>
        <v>20</v>
      </c>
      <c r="W23" s="181">
        <f>IF('BW (D)'!AI58&gt;0,'BW (D)'!AI57,"")</f>
        <v>29</v>
      </c>
      <c r="X23" s="181">
        <f>IF('BW (D)'!AJ58&gt;0,'BW (D)'!AJ57,"")</f>
        <v>20</v>
      </c>
      <c r="Y23" s="181">
        <f>IF('BW (D)'!AK58&gt;0,'BW (D)'!AK57,"")</f>
        <v>15</v>
      </c>
      <c r="Z23" s="181">
        <f>IF('BW (D)'!AL58&gt;0,'BW (D)'!AL57,"")</f>
        <v>30</v>
      </c>
      <c r="AA23" s="181">
        <f>IF('BW (D)'!AM58&gt;0,'BW (D)'!AM57,"")</f>
        <v>80</v>
      </c>
      <c r="AB23" s="181">
        <f>IF('BW (D)'!AN58&gt;0,'BW (D)'!AN57,"")</f>
        <v>152</v>
      </c>
      <c r="AC23" s="181" t="s">
        <v>686</v>
      </c>
      <c r="AD23" s="181">
        <f>IF('BW (D)'!AP58&gt;0,'BW (D)'!AP57,"")</f>
        <v>281</v>
      </c>
      <c r="AE23" s="181">
        <f>IF('BW (D)'!AQ58&gt;0,'BW (D)'!AQ57,"")</f>
        <v>362</v>
      </c>
      <c r="AF23" s="181">
        <f>IF('BW (D)'!AR58&gt;0,'BW (D)'!AR57,"")</f>
        <v>579</v>
      </c>
      <c r="AG23" s="181">
        <f>IF('BW (D)'!AS58&gt;0,'BW (D)'!AS57,"")</f>
        <v>1152</v>
      </c>
      <c r="AH23" s="181">
        <f>IF('BW (D)'!AT58&gt;0,'BW (D)'!AT57,"")</f>
        <v>602</v>
      </c>
      <c r="AI23" s="181">
        <f>IF('BW (D)'!AU58&gt;0,'BW (D)'!AU57,"")</f>
        <v>1451</v>
      </c>
      <c r="AJ23" s="181">
        <f>IF('BW (D)'!AV58&gt;0,'BW (D)'!AV57,"")</f>
        <v>3074</v>
      </c>
      <c r="AK23" s="181">
        <f>IF('BW (D)'!AW58&gt;0,'BW (D)'!AW57,"")</f>
        <v>8590</v>
      </c>
      <c r="AL23" s="181">
        <f>IF('BW (D)'!AX58&gt;0,'BW (D)'!AX57,"")</f>
        <v>10888</v>
      </c>
      <c r="AM23" s="181">
        <f>IF('BW (D)'!AY58&gt;0,'BW (D)'!AY57,"")</f>
        <v>5480</v>
      </c>
      <c r="AN23" s="181">
        <f>IF('BW (D)'!AZ58&gt;0,'BW (D)'!AZ57,"")</f>
        <v>4706</v>
      </c>
      <c r="AO23" s="181">
        <f>IF('BW (D)'!BA58&gt;0,'BW (D)'!BA57,"")</f>
        <v>3108</v>
      </c>
      <c r="AP23" s="181">
        <f>IF('BW (D)'!BB58&gt;0,'BW (D)'!BB57,"")</f>
        <v>3167</v>
      </c>
      <c r="AQ23" s="181">
        <f>IF('BW (D)'!BC58&gt;0,'BW (D)'!BC57,"")</f>
        <v>1000</v>
      </c>
      <c r="AR23" s="181">
        <f>IF('BW (D)'!BD58&gt;0,'BW (D)'!BD57,"")</f>
        <v>2732</v>
      </c>
      <c r="AS23" s="181">
        <f>IF('BW (D)'!BE58&gt;0,'BW (D)'!BE57,"")</f>
        <v>4316</v>
      </c>
      <c r="AT23" s="181">
        <f>IF('BW (D)'!BF58&gt;0,'BW (D)'!BF57,"")</f>
        <v>2304</v>
      </c>
      <c r="AU23" s="181">
        <f>IF('BW (D)'!BG58&gt;0,'BW (D)'!BG57,"")</f>
        <v>4115</v>
      </c>
      <c r="AV23" s="181">
        <f>IF('BW (D)'!BH58&gt;0,'BW (D)'!BH57,"")</f>
        <v>6188</v>
      </c>
      <c r="AW23" s="181">
        <f>IF('BW (D)'!BI58&gt;0,'BW (D)'!BI57,"")</f>
        <v>1283</v>
      </c>
      <c r="AX23" s="181">
        <f>IF('BW (D)'!BJ58&gt;0,'BW (D)'!BJ57,"")</f>
        <v>2289</v>
      </c>
      <c r="AY23" s="181">
        <f>IF('BW (D)'!BK58&gt;0,'BW (D)'!BK57,"")</f>
        <v>966</v>
      </c>
      <c r="AZ23" s="181">
        <f>IF('BW (D)'!BL58&gt;0,'BW (D)'!BL57,"")</f>
        <v>351</v>
      </c>
      <c r="BA23" s="181">
        <f>IF('BW (D)'!BM58&gt;0,'BW (D)'!BM57,"")</f>
        <v>701</v>
      </c>
      <c r="BB23" s="178">
        <f t="shared" si="0"/>
        <v>72343</v>
      </c>
      <c r="BC23" s="276">
        <f>AVERAGE('BW (D)'!N58:BM58)</f>
        <v>29.653846153846153</v>
      </c>
      <c r="BD23" s="179">
        <f t="shared" si="1"/>
        <v>2439.5823605706873</v>
      </c>
    </row>
    <row r="24" spans="1:56">
      <c r="A24" s="181" t="s">
        <v>895</v>
      </c>
      <c r="B24" s="181">
        <f>IF('sicoli (F)'!N54&gt;0,'sicoli (F)'!N53,"")</f>
        <v>50</v>
      </c>
      <c r="C24" s="181">
        <f>IF('sicoli (F)'!O54&gt;0,'sicoli (F)'!O53,"")</f>
        <v>50</v>
      </c>
      <c r="D24" s="181">
        <f>IF('sicoli (F)'!P54&gt;0,'sicoli (F)'!P53,"")</f>
        <v>71.5</v>
      </c>
      <c r="E24" s="181">
        <f>IF('sicoli (F)'!Q54&gt;0,'sicoli (F)'!Q53,"")</f>
        <v>71.5</v>
      </c>
      <c r="F24" s="181">
        <f>IF('sicoli (F)'!R54&gt;0,'sicoli (F)'!R53,"")</f>
        <v>0.5</v>
      </c>
      <c r="G24" s="181">
        <f>IF('sicoli (F)'!S54&gt;0,'sicoli (F)'!S53,"")</f>
        <v>0.5</v>
      </c>
      <c r="H24" s="181">
        <f>IF('sicoli (F)'!T54&gt;0,'sicoli (F)'!T53,"")</f>
        <v>0.5</v>
      </c>
      <c r="I24" s="181">
        <f>IF('sicoli (F)'!U54&gt;0,'sicoli (F)'!U53,"")</f>
        <v>0.5</v>
      </c>
      <c r="J24" s="181">
        <f>IF('sicoli (F)'!V54&gt;0,'sicoli (F)'!V53,"")</f>
        <v>0</v>
      </c>
      <c r="K24" s="181">
        <f>IF('sicoli (F)'!W54&gt;0,'sicoli (F)'!W53,"")</f>
        <v>0</v>
      </c>
      <c r="L24" s="181">
        <f>IF('sicoli (F)'!X54&gt;0,'sicoli (F)'!X53,"")</f>
        <v>8.5</v>
      </c>
      <c r="M24" s="181">
        <f>IF('sicoli (F)'!Y54&gt;0,'sicoli (F)'!Y53,"")</f>
        <v>8.5</v>
      </c>
      <c r="N24" s="181">
        <f>IF('sicoli (F)'!Z54&gt;0,'sicoli (F)'!Z53,"")</f>
        <v>6.5</v>
      </c>
      <c r="O24" s="181">
        <f>IF('sicoli (F)'!AA54&gt;0,'sicoli (F)'!AA53,"")</f>
        <v>6.5</v>
      </c>
      <c r="P24" s="181">
        <f>IF('sicoli (F)'!AB54&gt;0,'sicoli (F)'!AB53,"")</f>
        <v>1.5</v>
      </c>
      <c r="Q24" s="181">
        <f>IF('sicoli (F)'!AC54&gt;0,'sicoli (F)'!AC53,"")</f>
        <v>1.5</v>
      </c>
      <c r="R24" s="181">
        <f>IF('sicoli (F)'!AD54&gt;0,'sicoli (F)'!AD53,"")</f>
        <v>2.5</v>
      </c>
      <c r="S24" s="181">
        <f>IF('sicoli (F)'!AE54&gt;0,'sicoli (F)'!AE53,"")</f>
        <v>2.5</v>
      </c>
      <c r="T24" s="181">
        <f>IF('sicoli (F)'!AF54&gt;0,'sicoli (F)'!AF53,"")</f>
        <v>6.5</v>
      </c>
      <c r="U24" s="181">
        <f>IF('sicoli (F)'!AG54&gt;0,'sicoli (F)'!AG53,"")</f>
        <v>6.5</v>
      </c>
      <c r="V24" s="181">
        <f>IF('sicoli (F)'!AH54&gt;0,'sicoli (F)'!AH53,"")</f>
        <v>2.5</v>
      </c>
      <c r="W24" s="181">
        <f>IF('sicoli (F)'!AI54&gt;0,'sicoli (F)'!AI53,"")</f>
        <v>2.5</v>
      </c>
      <c r="X24" s="181">
        <f>IF('sicoli (F)'!AJ54&gt;0,'sicoli (F)'!AJ53,"")</f>
        <v>8</v>
      </c>
      <c r="Y24" s="181">
        <f>IF('sicoli (F)'!AK54&gt;0,'sicoli (F)'!AK53,"")</f>
        <v>2</v>
      </c>
      <c r="Z24" s="181">
        <f>IF('sicoli (F)'!AL54&gt;0,'sicoli (F)'!AL53,"")</f>
        <v>7</v>
      </c>
      <c r="AA24" s="181">
        <f>IF('sicoli (F)'!AM54&gt;0,'sicoli (F)'!AM53,"")</f>
        <v>116.25</v>
      </c>
      <c r="AB24" s="181">
        <f>IF('sicoli (F)'!AN54&gt;0,'sicoli (F)'!AN53,"")</f>
        <v>171.85</v>
      </c>
      <c r="AC24" s="181">
        <f>IF('sicoli (F)'!AO54&gt;0,'sicoli (F)'!AO53,"")</f>
        <v>185.85</v>
      </c>
      <c r="AD24" s="181">
        <f>IF('sicoli (F)'!AP54&gt;0,'sicoli (F)'!AP53,"")</f>
        <v>637.85</v>
      </c>
      <c r="AE24" s="181">
        <f>IF('sicoli (F)'!AQ54&gt;0,'sicoli (F)'!AQ53,"")</f>
        <v>151</v>
      </c>
      <c r="AF24" s="181">
        <f>IF('sicoli (F)'!AR54&gt;0,'sicoli (F)'!AR53,"")</f>
        <v>284</v>
      </c>
      <c r="AG24" s="181">
        <f>IF('sicoli (F)'!AS54&gt;0,'sicoli (F)'!AS53,"")</f>
        <v>385</v>
      </c>
      <c r="AH24" s="181">
        <f>IF('sicoli (F)'!AT54&gt;0,'sicoli (F)'!AT53,"")</f>
        <v>248</v>
      </c>
      <c r="AI24" s="181">
        <f>IF('sicoli (F)'!AU54&gt;0,'sicoli (F)'!AU53,"")</f>
        <v>85</v>
      </c>
      <c r="AJ24" s="181">
        <f>IF('sicoli (F)'!AV54&gt;0,'sicoli (F)'!AV53,"")</f>
        <v>86</v>
      </c>
      <c r="AK24" s="181">
        <f>IF('sicoli (F)'!AW54&gt;0,'sicoli (F)'!AW53,"")</f>
        <v>92</v>
      </c>
      <c r="AL24" s="181">
        <f>IF('sicoli (F)'!AX54&gt;0,'sicoli (F)'!AX53,"")</f>
        <v>92</v>
      </c>
      <c r="AM24" s="181">
        <f>IF('sicoli (F)'!AY54&gt;0,'sicoli (F)'!AY53,"")</f>
        <v>164.5</v>
      </c>
      <c r="AN24" s="181">
        <f>IF('sicoli (F)'!AZ54&gt;0,'sicoli (F)'!AZ53,"")</f>
        <v>158.5</v>
      </c>
      <c r="AO24" s="181">
        <f>IF('sicoli (F)'!BA54&gt;0,'sicoli (F)'!BA53,"")</f>
        <v>133</v>
      </c>
      <c r="AP24" s="181">
        <f>IF('sicoli (F)'!BB54&gt;0,'sicoli (F)'!BB53,"")</f>
        <v>273</v>
      </c>
      <c r="AQ24" s="181">
        <f>IF('sicoli (F)'!BC54&gt;0,'sicoli (F)'!BC53,"")</f>
        <v>60</v>
      </c>
      <c r="AR24" s="181">
        <f>IF('sicoli (F)'!BD54&gt;0,'sicoli (F)'!BD53,"")</f>
        <v>91</v>
      </c>
      <c r="AS24" s="181" t="str">
        <f>IF('sicoli (F)'!BE54&gt;0,'sicoli (F)'!BE53,"")</f>
        <v/>
      </c>
      <c r="AT24" s="181" t="str">
        <f>IF('sicoli (F)'!BF54&gt;0,'sicoli (F)'!BF53,"")</f>
        <v/>
      </c>
      <c r="AU24" s="181" t="str">
        <f>IF('sicoli (F)'!BG54&gt;0,'sicoli (F)'!BG53,"")</f>
        <v/>
      </c>
      <c r="AV24" s="181" t="str">
        <f>IF('sicoli (F)'!BH54&gt;0,'sicoli (F)'!BH53,"")</f>
        <v/>
      </c>
      <c r="AW24" s="181" t="str">
        <f>IF('sicoli (F)'!BI54&gt;0,'sicoli (F)'!BI53,"")</f>
        <v/>
      </c>
      <c r="AX24" s="181" t="str">
        <f>IF('sicoli (F)'!BJ54&gt;0,'sicoli (F)'!BJ53,"")</f>
        <v/>
      </c>
      <c r="AY24" s="181" t="str">
        <f>IF('sicoli (F)'!BK54&gt;0,'sicoli (F)'!BK53,"")</f>
        <v/>
      </c>
      <c r="AZ24" s="181" t="str">
        <f>IF('sicoli (F)'!BL54&gt;0,'sicoli (F)'!BL53,"")</f>
        <v/>
      </c>
      <c r="BA24" s="181" t="str">
        <f>IF('sicoli (F)'!BM54&gt;0,'sicoli (F)'!BM53,"")</f>
        <v/>
      </c>
      <c r="BB24" s="178">
        <f t="shared" ref="BB24" si="2">SUM(B24:BA24)</f>
        <v>3732.8</v>
      </c>
      <c r="BC24" s="276">
        <f>AVERAGE('sicoli (F)'!N54:BD54)</f>
        <v>12.465116279069768</v>
      </c>
      <c r="BD24" s="179">
        <f t="shared" si="1"/>
        <v>299.45970149253731</v>
      </c>
    </row>
    <row r="26" spans="1:56">
      <c r="BB26" s="178">
        <f>SUM(BB3:BB24)</f>
        <v>456020.3</v>
      </c>
      <c r="BC26" s="180">
        <f>SUM(BC3:BC24)</f>
        <v>197.52032196775255</v>
      </c>
      <c r="BD26" s="180" t="s">
        <v>670</v>
      </c>
    </row>
    <row r="27" spans="1:56">
      <c r="A27" s="178" t="s">
        <v>677</v>
      </c>
      <c r="B27" s="178">
        <f t="shared" ref="B27:AG27" si="3">SUM(B3:B24)</f>
        <v>9449</v>
      </c>
      <c r="C27" s="178">
        <f t="shared" si="3"/>
        <v>2335.5</v>
      </c>
      <c r="D27" s="178">
        <f t="shared" si="3"/>
        <v>7093.5</v>
      </c>
      <c r="E27" s="178">
        <f t="shared" si="3"/>
        <v>4408</v>
      </c>
      <c r="F27" s="178">
        <f t="shared" si="3"/>
        <v>749.5</v>
      </c>
      <c r="G27" s="178">
        <f t="shared" si="3"/>
        <v>23.5</v>
      </c>
      <c r="H27" s="178">
        <f t="shared" si="3"/>
        <v>578.5</v>
      </c>
      <c r="I27" s="178">
        <f t="shared" si="3"/>
        <v>23.5</v>
      </c>
      <c r="J27" s="178">
        <f t="shared" si="3"/>
        <v>376</v>
      </c>
      <c r="K27" s="178">
        <f t="shared" si="3"/>
        <v>67</v>
      </c>
      <c r="L27" s="178">
        <f t="shared" si="3"/>
        <v>60.5</v>
      </c>
      <c r="M27" s="178">
        <f t="shared" si="3"/>
        <v>48.5</v>
      </c>
      <c r="N27" s="178">
        <f t="shared" si="3"/>
        <v>95.5</v>
      </c>
      <c r="O27" s="178">
        <f t="shared" si="3"/>
        <v>164</v>
      </c>
      <c r="P27" s="178">
        <f t="shared" si="3"/>
        <v>184.5</v>
      </c>
      <c r="Q27" s="178">
        <f t="shared" si="3"/>
        <v>205</v>
      </c>
      <c r="R27" s="178">
        <f t="shared" si="3"/>
        <v>264.5</v>
      </c>
      <c r="S27" s="178">
        <f t="shared" si="3"/>
        <v>609.5</v>
      </c>
      <c r="T27" s="178">
        <f t="shared" si="3"/>
        <v>320.5</v>
      </c>
      <c r="U27" s="178">
        <f t="shared" si="3"/>
        <v>588.5</v>
      </c>
      <c r="V27" s="178">
        <f t="shared" si="3"/>
        <v>404.5</v>
      </c>
      <c r="W27" s="178">
        <f t="shared" si="3"/>
        <v>294.5</v>
      </c>
      <c r="X27" s="178">
        <f t="shared" si="3"/>
        <v>161</v>
      </c>
      <c r="Y27" s="178">
        <f t="shared" si="3"/>
        <v>273</v>
      </c>
      <c r="Z27" s="178">
        <f t="shared" si="3"/>
        <v>393</v>
      </c>
      <c r="AA27" s="178">
        <f t="shared" si="3"/>
        <v>833.25</v>
      </c>
      <c r="AB27" s="178">
        <f t="shared" si="3"/>
        <v>1981.85</v>
      </c>
      <c r="AC27" s="178">
        <f t="shared" si="3"/>
        <v>4460.8500000000004</v>
      </c>
      <c r="AD27" s="178">
        <f t="shared" si="3"/>
        <v>6367.85</v>
      </c>
      <c r="AE27" s="178">
        <f t="shared" si="3"/>
        <v>6848</v>
      </c>
      <c r="AF27" s="178">
        <f t="shared" si="3"/>
        <v>3504</v>
      </c>
      <c r="AG27" s="178">
        <f t="shared" si="3"/>
        <v>5418</v>
      </c>
      <c r="AH27" s="178">
        <f t="shared" ref="AH27:BA27" si="4">SUM(AH3:AH24)</f>
        <v>5046</v>
      </c>
      <c r="AI27" s="178">
        <f t="shared" si="4"/>
        <v>7666</v>
      </c>
      <c r="AJ27" s="178">
        <f t="shared" si="4"/>
        <v>14320</v>
      </c>
      <c r="AK27" s="178">
        <f t="shared" si="4"/>
        <v>23410</v>
      </c>
      <c r="AL27" s="178">
        <f t="shared" si="4"/>
        <v>35668.5</v>
      </c>
      <c r="AM27" s="178">
        <f t="shared" si="4"/>
        <v>24653.5</v>
      </c>
      <c r="AN27" s="178">
        <f t="shared" si="4"/>
        <v>25459.5</v>
      </c>
      <c r="AO27" s="178">
        <f t="shared" si="4"/>
        <v>26280</v>
      </c>
      <c r="AP27" s="178">
        <f t="shared" si="4"/>
        <v>25006</v>
      </c>
      <c r="AQ27" s="178">
        <f t="shared" si="4"/>
        <v>20414</v>
      </c>
      <c r="AR27" s="178">
        <f t="shared" si="4"/>
        <v>13754</v>
      </c>
      <c r="AS27" s="178">
        <f t="shared" si="4"/>
        <v>27215</v>
      </c>
      <c r="AT27" s="178">
        <f t="shared" si="4"/>
        <v>27788.5</v>
      </c>
      <c r="AU27" s="178">
        <f t="shared" si="4"/>
        <v>49047.5</v>
      </c>
      <c r="AV27" s="178">
        <f t="shared" si="4"/>
        <v>35269</v>
      </c>
      <c r="AW27" s="178">
        <f t="shared" si="4"/>
        <v>16764</v>
      </c>
      <c r="AX27" s="178">
        <f t="shared" si="4"/>
        <v>6234</v>
      </c>
      <c r="AY27" s="178">
        <f t="shared" si="4"/>
        <v>4280</v>
      </c>
      <c r="AZ27" s="178">
        <f t="shared" si="4"/>
        <v>1249</v>
      </c>
      <c r="BA27" s="178">
        <f t="shared" si="4"/>
        <v>7911</v>
      </c>
    </row>
    <row r="28" spans="1:56">
      <c r="A28" s="178" t="s">
        <v>667</v>
      </c>
      <c r="B28" s="178">
        <f>AR!N22+AG!N49+BE!N37+BL!N30+FR!N23+GE!N32+GR!N25+JU!N21+LU!N26+NW!N21+SG!N67+SO!N23+TG!N51+TI!N25+VD!N33+VS!N58+ZH!N88+'BW (D)'!N58+'Vbg (A)'!N30+'sicoli (F)'!N54+NE!N22+SH!N35</f>
        <v>80</v>
      </c>
      <c r="C28" s="178">
        <f>AR!O22+AG!O49+BE!O37+BL!O30+FR!O23+GE!O32+GR!O25+JU!O21+LU!O26+NW!O21+SG!O67+SO!O23+TG!O51+TI!O25+VD!O33+VS!O58+ZH!O88+'BW (D)'!O58+'Vbg (A)'!O30+'sicoli (F)'!O54+NE!O22+SH!O35</f>
        <v>74</v>
      </c>
      <c r="D28" s="178">
        <f>AR!P22+AG!P49+BE!P37+BL!P30+FR!P23+GE!P32+GR!P25+JU!P21+LU!P26+NW!P21+SG!P67+SO!P23+TG!P51+TI!P25+VD!P33+VS!P58+ZH!P88+'BW (D)'!P58+'Vbg (A)'!P30+'sicoli (F)'!P54+NE!P22+SH!P35</f>
        <v>93</v>
      </c>
      <c r="E28" s="178">
        <f>AR!Q22+AG!Q49+BE!Q37+BL!Q30+FR!Q23+GE!Q32+GR!Q25+JU!Q21+LU!Q26+NW!Q21+SG!Q67+SO!Q23+TG!Q51+TI!Q25+VD!Q33+VS!Q58+ZH!Q88+'BW (D)'!Q58+'Vbg (A)'!Q30+'sicoli (F)'!Q54+NE!Q22+SH!Q35</f>
        <v>106</v>
      </c>
      <c r="F28" s="178">
        <f>AR!R22+AG!R49+BE!R37+BL!R30+FR!R23+GE!R32+GR!R25+JU!R21+LU!R26+NW!R21+SG!R67+SO!R23+TG!R51+TI!R25+VD!R33+VS!R58+ZH!R88+'BW (D)'!R58+'Vbg (A)'!R30+'sicoli (F)'!R54+NE!R22+SH!R35</f>
        <v>71</v>
      </c>
      <c r="G28" s="178">
        <f>AR!S22+AG!S49+BE!S37+BL!S30+FR!S23+GE!S32+GR!S25+JU!S21+LU!S26+NW!S21+SG!S67+SO!S23+TG!S51+TI!S25+VD!S33+VS!S58+ZH!S88+'BW (D)'!S58+'Vbg (A)'!S30+'sicoli (F)'!S54+NE!S22+SH!S35</f>
        <v>110</v>
      </c>
      <c r="H28" s="178">
        <f>AR!T22+AG!T49+BE!T37+BL!T30+FR!T23+GE!T32+GR!T25+JU!T21+LU!T26+NW!T21+SG!T67+SO!T23+TG!T51+TI!T25+VD!T33+VS!T58+ZH!T88+'BW (D)'!T58+'Vbg (A)'!T30+'sicoli (F)'!T54+NE!T22+SH!T35</f>
        <v>62</v>
      </c>
      <c r="I28" s="178">
        <f>AR!U22+AG!U49+BE!U37+BL!U30+FR!U23+GE!U32+GR!U25+JU!U21+LU!U26+NW!U21+SG!U67+SO!U23+TG!U51+TI!U25+VD!U33+VS!U58+ZH!U88+'BW (D)'!U58+'Vbg (A)'!U30+'sicoli (F)'!U54+NE!U22+SH!U35</f>
        <v>111</v>
      </c>
      <c r="J28" s="178">
        <f>AR!V22+AG!V49+BE!V37+BL!V30+FR!V23+GE!V32+GR!V25+JU!V21+LU!V26+NW!V21+SG!V67+SO!V23+TG!V51+TI!V25+VD!V33+VS!V58+ZH!V88+'BW (D)'!V58+'Vbg (A)'!V30+'sicoli (F)'!V54+NE!V22+SH!V35</f>
        <v>81</v>
      </c>
      <c r="K28" s="178">
        <f>AR!W22+AG!W49+BE!W37+BL!W30+FR!W23+GE!W32+GR!W25+JU!W21+LU!W26+NW!W21+SG!W67+SO!W23+TG!W51+TI!W25+VD!W33+VS!W58+ZH!W88+'BW (D)'!W58+'Vbg (A)'!W30+'sicoli (F)'!W54+NE!W22+SH!W35</f>
        <v>135</v>
      </c>
      <c r="L28" s="178">
        <f>AR!X22+AG!X49+BE!X37+BL!X30+FR!X23+GE!X32+GR!X25+JU!X21+LU!X26+NW!X21+SG!X67+SO!X23+TG!X51+TI!X25+VD!X33+VS!X58+ZH!X88+'BW (D)'!X58+'Vbg (A)'!X30+'sicoli (F)'!X54+NE!X22+SH!X35</f>
        <v>87</v>
      </c>
      <c r="M28" s="178">
        <f>AR!Y22+AG!Y49+BE!Y37+BL!Y30+FR!Y23+GE!Y32+GR!Y25+JU!Y21+LU!Y26+NW!Y21+SG!Y67+SO!Y23+TG!Y51+TI!Y25+VD!Y33+VS!Y58+ZH!Y88+'BW (D)'!Y58+'Vbg (A)'!Y30+'sicoli (F)'!Y54+NE!Y22+SH!Y35</f>
        <v>146</v>
      </c>
      <c r="N28" s="178">
        <f>AR!Z22+AG!Z49+BE!Z37+BL!Z30+FR!Z23+GE!Z32+GR!Z25+JU!Z21+LU!Z26+NW!Z21+SG!Z67+SO!Z23+TG!Z51+TI!Z25+VD!Z33+VS!Z58+ZH!Z88+'BW (D)'!Z58+'Vbg (A)'!Z30+'sicoli (F)'!Z54+NE!Z22+SH!Z35</f>
        <v>105</v>
      </c>
      <c r="O28" s="178">
        <f>AR!AA22+AG!AA49+BE!AA37+BL!AA30+FR!AA23+GE!AA32+GR!AA25+JU!AA21+LU!AA26+NW!AA21+SG!AA67+SO!AA23+TG!AA51+TI!AA25+VD!AA33+VS!AA58+ZH!AA88+'BW (D)'!AA58+'Vbg (A)'!AA30+'sicoli (F)'!AA54+NE!AA22+SH!AA35</f>
        <v>137</v>
      </c>
      <c r="P28" s="178">
        <f>AR!AB22+AG!AB49+BE!AB37+BL!AB30+FR!AB23+GE!AB32+GR!AB25+JU!AB21+LU!AB26+NW!AB21+SG!AB67+SO!AB23+TG!AB51+TI!AB25+VD!AB33+VS!AB58+ZH!AB88+'BW (D)'!AB58+'Vbg (A)'!AB30+'sicoli (F)'!AB54+NE!AB22+SH!AB35</f>
        <v>114</v>
      </c>
      <c r="Q28" s="178">
        <f>AR!AC22+AG!AC49+BE!AC37+BL!AC30+FR!AC23+GE!AC32+GR!AC25+JU!AC21+LU!AC26+NW!AC21+SG!AC67+SO!AC23+TG!AC51+TI!AC25+VD!AC33+VS!AC58+ZH!AC88+'BW (D)'!AC58+'Vbg (A)'!AC30+'sicoli (F)'!AC54+NE!AC22+SH!AC35</f>
        <v>162</v>
      </c>
      <c r="R28" s="178">
        <f>AR!AD22+AG!AD49+BE!AD37+BL!AD30+FR!AD23+GE!AD32+GR!AD25+JU!AD21+LU!AD26+NW!AD21+SG!AD67+SO!AD23+TG!AD51+TI!AD25+VD!AD33+VS!AD58+ZH!AD88+'BW (D)'!AD58+'Vbg (A)'!AD30+'sicoli (F)'!AD54+NE!AD22+SH!AD35</f>
        <v>137</v>
      </c>
      <c r="S28" s="178">
        <f>AR!AE22+AG!AE49+BE!AE37+BL!AE30+FR!AE23+GE!AE32+GR!AE25+JU!AE21+LU!AE26+NW!AE21+SG!AE67+SO!AE23+TG!AE51+TI!AE25+VD!AE33+VS!AE58+ZH!AE88+'BW (D)'!AE58+'Vbg (A)'!AE30+'sicoli (F)'!AE54+NE!AE22+SH!AE35</f>
        <v>204</v>
      </c>
      <c r="T28" s="178">
        <f>AR!AF22+AG!AF49+BE!AF37+BL!AF30+FR!AF23+GE!AF32+GR!AF25+JU!AF21+LU!AF26+NW!AF21+SG!AF67+SO!AF23+TG!AF51+TI!AF25+VD!AF33+VS!AF58+ZH!AF88+'BW (D)'!AF58+'Vbg (A)'!AF30+'sicoli (F)'!AF54+NE!AF22+SH!AF35</f>
        <v>145</v>
      </c>
      <c r="U28" s="178">
        <f>AR!AG22+AG!AG49+BE!AG37+BL!AG30+FR!AG23+GE!AG32+GR!AG25+JU!AG21+LU!AG26+NW!AG21+SG!AG67+SO!AG23+TG!AG51+TI!AG25+VD!AG33+VS!AG58+ZH!AG88+'BW (D)'!AG58+'Vbg (A)'!AG30+'sicoli (F)'!AG54+NE!AG22+SH!AG35</f>
        <v>202</v>
      </c>
      <c r="V28" s="178">
        <f>AR!AH22+AG!AH49+BE!AH37+BL!AH30+FR!AH23+GE!AH32+GR!AH25+JU!AH21+LU!AH26+NW!AH21+SG!AH67+SO!AH23+TG!AH51+TI!AH25+VD!AH33+VS!AH58+ZH!AH88+'BW (D)'!AH58+'Vbg (A)'!AH30+'sicoli (F)'!AH54+NE!AH22+SH!AH35</f>
        <v>168</v>
      </c>
      <c r="W28" s="178">
        <f>AR!AI22+AG!AI49+BE!AI37+BL!AI30+FR!AI23+GE!AI32+GR!AI25+JU!AI21+LU!AI26+NW!AI21+SG!AI67+SO!AI23+TG!AI51+TI!AI25+VD!AI33+VS!AI58+ZH!AI88+'BW (D)'!AI58+'Vbg (A)'!AI30+'sicoli (F)'!AI54+NE!AI22+SH!AI35</f>
        <v>222</v>
      </c>
      <c r="X28" s="178">
        <f>AR!AJ22+AG!AJ49+BE!AJ37+BL!AJ30+FR!AJ23+GE!AJ32+GR!AJ25+JU!AJ21+LU!AJ26+NW!AJ21+SG!AJ67+SO!AJ23+TG!AJ51+TI!AJ25+VD!AJ33+VS!AJ58+ZH!AJ88+'BW (D)'!AJ58+'Vbg (A)'!AJ30+'sicoli (F)'!AJ54+NE!AJ22+SH!AJ35</f>
        <v>201</v>
      </c>
      <c r="Y28" s="178">
        <f>AR!AK22+AG!AK49+BE!AK37+BL!AK30+FR!AK23+GE!AK32+GR!AK25+JU!AK21+LU!AK26+NW!AK21+SG!AK67+SO!AK23+TG!AK51+TI!AK25+VD!AK33+VS!AK58+ZH!AK88+'BW (D)'!AK58+'Vbg (A)'!AK30+'sicoli (F)'!AK54+NE!AK22+SH!AK35</f>
        <v>237</v>
      </c>
      <c r="Z28" s="178">
        <f>AR!AL22+AG!AL49+BE!AL37+BL!AL30+FR!AL23+GE!AL32+GR!AL25+JU!AL21+LU!AL26+NW!AL21+SG!AL67+SO!AL23+TG!AL51+TI!AL25+VD!AL33+VS!AL58+ZH!AL88+'BW (D)'!AL58+'Vbg (A)'!AL30+'sicoli (F)'!AL54+NE!AL22+SH!AL35</f>
        <v>200</v>
      </c>
      <c r="AA28" s="178">
        <f>AR!AM22+AG!AM49+BE!AM37+BL!AM30+FR!AM23+GE!AM32+GR!AM25+JU!AM21+LU!AM26+NW!AM21+SG!AM67+SO!AM23+TG!AM51+TI!AM25+VD!AM33+VS!AM58+ZH!AM88+'BW (D)'!AM58+'Vbg (A)'!AM30+'sicoli (F)'!AM54+NE!AM22+SH!AM35</f>
        <v>214</v>
      </c>
      <c r="AB28" s="178">
        <f>AR!AN22+AG!AN49+BE!AN37+BL!AN30+FR!AN23+GE!AN32+GR!AN25+JU!AN21+LU!AN26+NW!AN21+SG!AN67+SO!AN23+TG!AN51+TI!AN25+VD!AN33+VS!AN58+ZH!AN88+'BW (D)'!AN58+'Vbg (A)'!AN30+'sicoli (F)'!AN54+NE!AN22+SH!AN35</f>
        <v>215</v>
      </c>
      <c r="AC28" s="178">
        <f>AR!AO22+AG!AO49+BE!AO37+BL!AO30+FR!AO23+GE!AO32+GR!AO25+JU!AO21+LU!AO26+NW!AO21+SG!AO67+SO!AO23+TG!AO51+TI!AO25+VD!AO33+VS!AO58+ZH!AO88+'BW (D)'!AO58+'Vbg (A)'!AO30+'sicoli (F)'!AO54+NE!AO22+SH!AO35</f>
        <v>245</v>
      </c>
      <c r="AD28" s="178">
        <f>AR!AP22+AG!AP49+BE!AP37+BL!AP30+FR!AP23+GE!AP32+GR!AP25+JU!AP21+LU!AP26+NW!AP21+SG!AP67+SO!AP23+TG!AP51+TI!AP25+VD!AP33+VS!AP58+ZH!AP88+'BW (D)'!AP58+'Vbg (A)'!AP30+'sicoli (F)'!AP54+NE!AP22+SH!AP35</f>
        <v>206</v>
      </c>
      <c r="AE28" s="178">
        <f>AR!AQ22+AG!AQ49+BE!AQ37+BL!AQ30+FR!AQ23+GE!AQ32+GR!AQ25+JU!AQ21+LU!AQ26+NW!AQ21+SG!AQ67+SO!AQ23+TG!AQ51+TI!AQ25+VD!AQ33+VS!AQ58+ZH!AQ88+'BW (D)'!AQ58+'Vbg (A)'!AQ30+'sicoli (F)'!AQ54+NE!AQ22+SH!AQ35</f>
        <v>263</v>
      </c>
      <c r="AF28" s="178">
        <f>AR!AR22+AG!AR49+BE!AR37+BL!AR30+FR!AR23+GE!AR32+GR!AR25+JU!AR21+LU!AR26+NW!AR21+SG!AR67+SO!AR23+TG!AR51+TI!AR25+VD!AR33+VS!AR58+ZH!AR88+'BW (D)'!AR58+'Vbg (A)'!AR30+'sicoli (F)'!AR54+NE!AR22+SH!AR35</f>
        <v>256</v>
      </c>
      <c r="AG28" s="178">
        <f>AR!AS22+AG!AS49+BE!AS37+BL!AS30+FR!AS23+GE!AS32+GR!AS25+JU!AS21+LU!AS26+NW!AS21+SG!AS67+SO!AS23+TG!AS51+TI!AS25+VD!AS33+VS!AS58+ZH!AS88+'BW (D)'!AS58+'Vbg (A)'!AS30+'sicoli (F)'!AS54+NE!AS22+SH!AS35</f>
        <v>285</v>
      </c>
      <c r="AH28" s="178">
        <f>AR!AT22+AG!AT49+BE!AT37+BL!AT30+FR!AT23+GE!AT32+GR!AT25+JU!AT21+LU!AT26+NW!AT21+SG!AT67+SO!AT23+TG!AT51+TI!AT25+VD!AT33+VS!AT58+ZH!AT88+'BW (D)'!AT58+'Vbg (A)'!AT30+'sicoli (F)'!AT54+NE!AT22+SH!AT35</f>
        <v>283</v>
      </c>
      <c r="AI28" s="178">
        <f>AR!AU22+AG!AU49+BE!AU37+BL!AU30+FR!AU23+GE!AU32+GR!AU25+JU!AU21+LU!AU26+NW!AU21+SG!AU67+SO!AU23+TG!AU51+TI!AU25+VD!AU33+VS!AU58+ZH!AU88+'BW (D)'!AU58+'Vbg (A)'!AU30+'sicoli (F)'!AU54+NE!AU22+SH!AU35</f>
        <v>301</v>
      </c>
      <c r="AJ28" s="178">
        <f>AR!AV22+AG!AV49+BE!AV37+BL!AV30+FR!AV23+GE!AV32+GR!AV25+JU!AV21+LU!AV26+NW!AV21+SG!AV67+SO!AV23+TG!AV51+TI!AV25+VD!AV33+VS!AV58+ZH!AV88+'BW (D)'!AV58+'Vbg (A)'!AV30+'sicoli (F)'!AV54+NE!AV22+SH!AV35</f>
        <v>295</v>
      </c>
      <c r="AK28" s="178">
        <f>AR!AW22+AG!AW49+BE!AW37+BL!AW30+FR!AW23+GE!AW32+GR!AW25+JU!AW21+LU!AW26+NW!AW21+SG!AW67+SO!AW23+TG!AW51+TI!AW25+VD!AW33+VS!AW58+ZH!AW88+'BW (D)'!AW58+'Vbg (A)'!AW30+'sicoli (F)'!AW54+NE!AW22+SH!AW35</f>
        <v>294</v>
      </c>
      <c r="AL28" s="178">
        <f>AR!AX22+AG!AX49+BE!AX37+BL!AX30+FR!AX23+GE!AX32+GR!AX25+JU!AX21+LU!AX26+NW!AX21+SG!AX67+SO!AX23+TG!AX51+TI!AX25+VD!AX33+VS!AX58+ZH!AX88+'BW (D)'!AX58+'Vbg (A)'!AX30+'sicoli (F)'!AX54+NE!AX22+SH!AX35</f>
        <v>247</v>
      </c>
      <c r="AM28" s="178">
        <f>AR!AY22+AG!AY49+BE!AY37+BL!AY30+FR!AY23+GE!AY32+GR!AY25+JU!AY21+LU!AY26+NW!AY21+SG!AY67+SO!AY23+TG!AY51+TI!AY25+VD!AY33+VS!AY58+ZH!AY88+'BW (D)'!AY58+'Vbg (A)'!AY30+'sicoli (F)'!AY54+NE!AY22+SH!AY35</f>
        <v>236</v>
      </c>
      <c r="AN28" s="178">
        <f>AR!AZ22+AG!AZ49+BE!AZ37+BL!AZ30+FR!AZ23+GE!AZ32+GR!AZ25+JU!AZ21+LU!AZ26+NW!AZ21+SG!AZ67+SO!AZ23+TG!AZ51+TI!AZ25+VD!AZ33+VS!AZ58+ZH!AZ88+'BW (D)'!AZ58+'Vbg (A)'!AZ30+'sicoli (F)'!AZ54+NE!AZ22+SH!AZ35</f>
        <v>246</v>
      </c>
      <c r="AO28" s="178">
        <f>AR!BA22+AG!BA49+BE!BA37+BL!BA30+FR!BA23+GE!BA32+GR!BA25+JU!BA21+LU!BA26+NW!BA21+SG!BA67+SO!BA23+TG!BA51+TI!BA25+VD!BA33+VS!BA58+ZH!BA88+'BW (D)'!BA58+'Vbg (A)'!BA30+'sicoli (F)'!BA54+NE!BA22+SH!BA35</f>
        <v>218</v>
      </c>
      <c r="AP28" s="178">
        <f>AR!BB22+AG!BB49+BE!BB37+BL!BB30+FR!BB23+GE!BB32+GR!BB25+JU!BB21+LU!BB26+NW!BB21+SG!BB67+SO!BB23+TG!BB51+TI!BB25+VD!BB33+VS!BB58+ZH!BB88+'BW (D)'!BB58+'Vbg (A)'!BB30+'sicoli (F)'!BB54+NE!BB22+SH!BB35</f>
        <v>173</v>
      </c>
      <c r="AQ28" s="178">
        <f>AR!BC22+AG!BC49+BE!BC37+BL!BC30+FR!BC23+GE!BC32+GR!BC25+JU!BC21+LU!BC26+NW!BC21+SG!BC67+SO!BC23+TG!BC51+TI!BC25+VD!BC33+VS!BC58+ZH!BC88+'BW (D)'!BC58+'Vbg (A)'!BC30+'sicoli (F)'!BC54+NE!BC22+SH!BC35</f>
        <v>137</v>
      </c>
      <c r="AR28" s="178">
        <f>AR!BD22+AG!BD49+BE!BD37+BL!BD30+FR!BD23+GE!BD32+GR!BD25+JU!BD21+LU!BD26+NW!BD21+SG!BD67+SO!BD23+TG!BD51+TI!BD25+VD!BD33+VS!BD58+ZH!BD88+'BW (D)'!BD58+'Vbg (A)'!BD30+'sicoli (F)'!BD54+NE!BD22+SH!BD35</f>
        <v>121</v>
      </c>
      <c r="AS28" s="178">
        <f>AR!BE22+AG!BE49+BE!BE37+BL!BE30+FR!BE23+GE!BE32+GR!BE25+JU!BE21+LU!BE26+NW!BE21+SG!BE67+SO!BE23+TG!BE51+TI!BE25+VD!BE33+VS!BE58+ZH!BE88+'BW (D)'!BE58+'Vbg (A)'!BE30+'sicoli (F)'!BE54+NE!BE22+SH!BE35</f>
        <v>86</v>
      </c>
      <c r="AT28" s="178">
        <f>AR!BF22+AG!BF49+BE!BF37+BL!BF30+FR!BF23+GE!BF32+GR!BF25+JU!BF21+LU!BF26+NW!BF21+SG!BF67+SO!BF23+TG!BF51+TI!BF25+VD!BF33+VS!BF58+ZH!BF88+'BW (D)'!BF58+'Vbg (A)'!BF30+'sicoli (F)'!BF54+NE!BF22+SH!BF35</f>
        <v>103</v>
      </c>
      <c r="AU28" s="178">
        <f>AR!BG22+AG!BG49+BE!BG37+BL!BG30+FR!BG23+GE!BG32+GR!BG25+JU!BG21+LU!BG26+NW!BG21+SG!BG67+SO!BG23+TG!BG51+TI!BG25+VD!BG33+VS!BG58+ZH!BG88+'BW (D)'!BG58+'Vbg (A)'!BG30+'sicoli (F)'!BG54+NE!BG22+SH!BG35</f>
        <v>109</v>
      </c>
      <c r="AV28" s="178">
        <f>AR!BH22+AG!BH49+BE!BH37+BL!BH30+FR!BH23+GE!BH32+GR!BH25+JU!BH21+LU!BH26+NW!BH21+SG!BH67+SO!BH23+TG!BH51+TI!BH25+VD!BH33+VS!BH58+ZH!BH88+'BW (D)'!BH58+'Vbg (A)'!BH30+'sicoli (F)'!BH54+NE!BH22+SH!BH35</f>
        <v>99</v>
      </c>
      <c r="AW28" s="178">
        <f>AR!BI22+AG!BI49+BE!BI37+BL!BI30+FR!BI23+GE!BI32+GR!BI25+JU!BI21+LU!BI26+NW!BI21+SG!BI67+SO!BI23+TG!BI51+TI!BI25+VD!BI33+VS!BI58+ZH!BI88+'BW (D)'!BI58+'Vbg (A)'!BI30+'sicoli (F)'!BI54+NE!BI22+SH!BI35</f>
        <v>105</v>
      </c>
      <c r="AX28" s="178">
        <f>AR!BJ22+AG!BJ49+BE!BJ37+BL!BJ30+FR!BJ23+GE!BJ32+GR!BJ25+JU!BJ21+LU!BJ26+NW!BJ21+SG!BJ67+SO!BJ23+TG!BJ51+TI!BJ25+VD!BJ33+VS!BJ58+ZH!BJ88+'BW (D)'!BJ58+'Vbg (A)'!BJ30+'sicoli (F)'!BJ54+NE!BJ22+SH!BJ35</f>
        <v>90</v>
      </c>
      <c r="AY28" s="178">
        <f>AR!BK22+AG!BK49+BE!BK37+BL!BK30+FR!BK23+GE!BK32+GR!BK25+JU!BK21+LU!BK26+NW!BK21+SG!BK67+SO!BK23+TG!BK51+TI!BK25+VD!BK33+VS!BK58+ZH!BK88+'BW (D)'!BK58+'Vbg (A)'!BK30+'sicoli (F)'!BK54+NE!BK22+SH!BK35</f>
        <v>97</v>
      </c>
      <c r="AZ28" s="178">
        <f>AR!BL22+AG!BL49+BE!BL37+BL!BL30+FR!BL23+GE!BL32+GR!BL25+JU!BL21+LU!BL26+NW!BL21+SG!BL67+SO!BL23+TG!BL51+TI!BL25+VD!BL33+VS!BL58+ZH!BL88+'BW (D)'!BL58+'Vbg (A)'!BL30+'sicoli (F)'!BL54+NE!BL22+SH!BL35</f>
        <v>53</v>
      </c>
      <c r="BA28" s="178">
        <f>AR!BM22+AG!BM49+BE!BM37+BL!BM30+FR!BM23+GE!BM32+GR!BM25+JU!BM21+LU!BM26+NW!BM21+SG!BM67+SO!BM23+TG!BM51+TI!BM25+VD!BM33+VS!BM58+ZH!BM88+'BW (D)'!BM58+'Vbg (A)'!BM30+'sicoli (F)'!BM54+NE!BM22+SH!BM35</f>
        <v>64</v>
      </c>
    </row>
    <row r="29" spans="1:56">
      <c r="A29" s="178" t="s">
        <v>809</v>
      </c>
      <c r="B29" s="178">
        <f>B27/B28</f>
        <v>118.1125</v>
      </c>
      <c r="C29" s="178">
        <f>C27/C28</f>
        <v>31.560810810810811</v>
      </c>
      <c r="D29" s="178">
        <f t="shared" ref="D29:X29" si="5">D27/D28</f>
        <v>76.274193548387103</v>
      </c>
      <c r="E29" s="178">
        <f>E27/E28</f>
        <v>41.584905660377359</v>
      </c>
      <c r="F29" s="178">
        <f t="shared" si="5"/>
        <v>10.556338028169014</v>
      </c>
      <c r="G29" s="178">
        <f t="shared" si="5"/>
        <v>0.21363636363636362</v>
      </c>
      <c r="H29" s="178">
        <f t="shared" si="5"/>
        <v>9.3306451612903221</v>
      </c>
      <c r="I29" s="178">
        <f t="shared" si="5"/>
        <v>0.21171171171171171</v>
      </c>
      <c r="J29" s="178">
        <f t="shared" si="5"/>
        <v>4.6419753086419755</v>
      </c>
      <c r="K29" s="178">
        <f t="shared" si="5"/>
        <v>0.49629629629629629</v>
      </c>
      <c r="L29" s="178">
        <f t="shared" si="5"/>
        <v>0.6954022988505747</v>
      </c>
      <c r="M29" s="178">
        <f t="shared" si="5"/>
        <v>0.3321917808219178</v>
      </c>
      <c r="N29" s="178">
        <f t="shared" si="5"/>
        <v>0.90952380952380951</v>
      </c>
      <c r="O29" s="178">
        <f t="shared" si="5"/>
        <v>1.197080291970803</v>
      </c>
      <c r="P29" s="178">
        <f t="shared" si="5"/>
        <v>1.618421052631579</v>
      </c>
      <c r="Q29" s="178">
        <f t="shared" si="5"/>
        <v>1.2654320987654322</v>
      </c>
      <c r="R29" s="178">
        <f>R27/R28</f>
        <v>1.9306569343065694</v>
      </c>
      <c r="S29" s="178">
        <f t="shared" si="5"/>
        <v>2.9877450980392157</v>
      </c>
      <c r="T29" s="178">
        <f t="shared" si="5"/>
        <v>2.2103448275862068</v>
      </c>
      <c r="U29" s="180">
        <f t="shared" si="5"/>
        <v>2.9133663366336635</v>
      </c>
      <c r="V29" s="180">
        <f t="shared" si="5"/>
        <v>2.4077380952380953</v>
      </c>
      <c r="W29" s="178">
        <f t="shared" si="5"/>
        <v>1.3265765765765767</v>
      </c>
      <c r="X29" s="178">
        <f t="shared" si="5"/>
        <v>0.80099502487562191</v>
      </c>
      <c r="Y29" s="178">
        <f t="shared" ref="Y29" si="6">Y27/Y28</f>
        <v>1.1518987341772151</v>
      </c>
      <c r="Z29" s="178">
        <f>Z27/Z28</f>
        <v>1.9650000000000001</v>
      </c>
      <c r="AA29" s="178">
        <f t="shared" ref="AA29" si="7">AA27/AA28</f>
        <v>3.8936915887850465</v>
      </c>
      <c r="AB29" s="178">
        <f t="shared" ref="AB29" si="8">AB27/AB28</f>
        <v>9.2179069767441852</v>
      </c>
      <c r="AC29" s="178">
        <f t="shared" ref="AC29" si="9">AC27/AC28</f>
        <v>18.207551020408165</v>
      </c>
      <c r="AD29" s="178">
        <f t="shared" ref="AD29" si="10">AD27/AD28</f>
        <v>30.911893203883498</v>
      </c>
      <c r="AE29" s="178">
        <f t="shared" ref="AE29" si="11">AE27/AE28</f>
        <v>26.038022813688212</v>
      </c>
      <c r="AF29" s="178">
        <f t="shared" ref="AF29" si="12">AF27/AF28</f>
        <v>13.6875</v>
      </c>
      <c r="AG29" s="178">
        <f t="shared" ref="AG29" si="13">AG27/AG28</f>
        <v>19.010526315789473</v>
      </c>
      <c r="AH29" s="178">
        <f t="shared" ref="AH29" si="14">AH27/AH28</f>
        <v>17.830388692579504</v>
      </c>
      <c r="AI29" s="178">
        <f t="shared" ref="AI29" si="15">AI27/AI28</f>
        <v>25.46843853820598</v>
      </c>
      <c r="AJ29" s="178">
        <f t="shared" ref="AJ29" si="16">AJ27/AJ28</f>
        <v>48.542372881355931</v>
      </c>
      <c r="AK29" s="178">
        <f t="shared" ref="AK29" si="17">AK27/AK28</f>
        <v>79.625850340136054</v>
      </c>
      <c r="AL29" s="178">
        <f t="shared" ref="AL29" si="18">AL27/AL28</f>
        <v>144.40688259109311</v>
      </c>
      <c r="AM29" s="178">
        <f t="shared" ref="AM29" si="19">AM27/AM28</f>
        <v>104.46398305084746</v>
      </c>
      <c r="AN29" s="178">
        <f t="shared" ref="AN29" si="20">AN27/AN28</f>
        <v>103.4939024390244</v>
      </c>
      <c r="AO29" s="178">
        <f t="shared" ref="AO29" si="21">AO27/AO28</f>
        <v>120.55045871559633</v>
      </c>
      <c r="AP29" s="178">
        <f t="shared" ref="AP29" si="22">AP27/AP28</f>
        <v>144.54335260115607</v>
      </c>
      <c r="AQ29" s="178">
        <f t="shared" ref="AQ29" si="23">AQ27/AQ28</f>
        <v>149.00729927007299</v>
      </c>
      <c r="AR29" s="178">
        <f>AR27/AR28</f>
        <v>113.6694214876033</v>
      </c>
      <c r="AS29" s="178">
        <f t="shared" ref="AS29:AT29" si="24">AS27/AS28</f>
        <v>316.45348837209303</v>
      </c>
      <c r="AT29" s="178">
        <f t="shared" si="24"/>
        <v>269.79126213592235</v>
      </c>
      <c r="AU29" s="178">
        <f t="shared" ref="AU29" si="25">AU27/AU28</f>
        <v>449.97706422018348</v>
      </c>
      <c r="AV29" s="178">
        <f t="shared" ref="AV29" si="26">AV27/AV28</f>
        <v>356.25252525252523</v>
      </c>
      <c r="AW29" s="178">
        <f t="shared" ref="AW29" si="27">AW27/AW28</f>
        <v>159.65714285714284</v>
      </c>
      <c r="AX29" s="178">
        <f t="shared" ref="AX29" si="28">AX27/AX28</f>
        <v>69.266666666666666</v>
      </c>
      <c r="AY29" s="178">
        <f t="shared" ref="AY29" si="29">AY27/AY28</f>
        <v>44.123711340206185</v>
      </c>
      <c r="AZ29" s="178">
        <f t="shared" ref="AZ29" si="30">AZ27/AZ28</f>
        <v>23.566037735849058</v>
      </c>
      <c r="BA29" s="178">
        <f t="shared" ref="BA29" si="31">BA27/BA28</f>
        <v>123.609375</v>
      </c>
    </row>
    <row r="30" spans="1:56">
      <c r="A30" s="178" t="s">
        <v>813</v>
      </c>
      <c r="B30" s="188">
        <f>B29*100</f>
        <v>11811.25</v>
      </c>
      <c r="C30" s="188">
        <f t="shared" ref="C30:Z30" si="32">C29*100</f>
        <v>3156.0810810810813</v>
      </c>
      <c r="D30" s="188">
        <f t="shared" si="32"/>
        <v>7627.4193548387102</v>
      </c>
      <c r="E30" s="188">
        <f>E29*100</f>
        <v>4158.4905660377362</v>
      </c>
      <c r="F30" s="188">
        <f t="shared" si="32"/>
        <v>1055.6338028169014</v>
      </c>
      <c r="G30" s="188">
        <f t="shared" si="32"/>
        <v>21.363636363636363</v>
      </c>
      <c r="H30" s="188">
        <f t="shared" si="32"/>
        <v>933.0645161290322</v>
      </c>
      <c r="I30" s="188">
        <f t="shared" si="32"/>
        <v>21.171171171171171</v>
      </c>
      <c r="J30" s="188">
        <f t="shared" si="32"/>
        <v>464.19753086419757</v>
      </c>
      <c r="K30" s="188">
        <f t="shared" si="32"/>
        <v>49.629629629629626</v>
      </c>
      <c r="L30" s="188">
        <f t="shared" si="32"/>
        <v>69.540229885057471</v>
      </c>
      <c r="M30" s="188">
        <f t="shared" si="32"/>
        <v>33.219178082191782</v>
      </c>
      <c r="N30" s="188">
        <f t="shared" si="32"/>
        <v>90.952380952380949</v>
      </c>
      <c r="O30" s="188">
        <f t="shared" si="32"/>
        <v>119.70802919708031</v>
      </c>
      <c r="P30" s="188">
        <f t="shared" si="32"/>
        <v>161.84210526315789</v>
      </c>
      <c r="Q30" s="188">
        <f t="shared" si="32"/>
        <v>126.54320987654322</v>
      </c>
      <c r="R30" s="188">
        <f t="shared" si="32"/>
        <v>193.06569343065695</v>
      </c>
      <c r="S30" s="188">
        <f t="shared" si="32"/>
        <v>298.77450980392155</v>
      </c>
      <c r="T30" s="188">
        <f t="shared" si="32"/>
        <v>221.03448275862067</v>
      </c>
      <c r="U30" s="188">
        <f t="shared" si="32"/>
        <v>291.33663366336634</v>
      </c>
      <c r="V30" s="188">
        <f t="shared" si="32"/>
        <v>240.77380952380955</v>
      </c>
      <c r="W30" s="188">
        <f t="shared" si="32"/>
        <v>132.65765765765767</v>
      </c>
      <c r="X30" s="188">
        <f>X29*100</f>
        <v>80.099502487562191</v>
      </c>
      <c r="Y30" s="188">
        <f t="shared" si="32"/>
        <v>115.18987341772151</v>
      </c>
      <c r="Z30" s="188">
        <f t="shared" si="32"/>
        <v>196.5</v>
      </c>
      <c r="AA30" s="188">
        <f>AA29*100</f>
        <v>389.36915887850466</v>
      </c>
      <c r="AB30" s="188">
        <f t="shared" ref="AB30:AD30" si="33">AB29*100</f>
        <v>921.79069767441854</v>
      </c>
      <c r="AC30" s="188">
        <f t="shared" si="33"/>
        <v>1820.7551020408164</v>
      </c>
      <c r="AD30" s="188">
        <f t="shared" si="33"/>
        <v>3091.1893203883496</v>
      </c>
      <c r="AE30" s="188">
        <f>AE29*100</f>
        <v>2603.8022813688212</v>
      </c>
      <c r="AF30" s="188">
        <f t="shared" ref="AF30:BA30" si="34">AF29*100</f>
        <v>1368.75</v>
      </c>
      <c r="AG30" s="188">
        <f t="shared" si="34"/>
        <v>1901.0526315789473</v>
      </c>
      <c r="AH30" s="188">
        <f t="shared" si="34"/>
        <v>1783.0388692579504</v>
      </c>
      <c r="AI30" s="188">
        <f t="shared" si="34"/>
        <v>2546.8438538205978</v>
      </c>
      <c r="AJ30" s="188">
        <f t="shared" si="34"/>
        <v>4854.2372881355932</v>
      </c>
      <c r="AK30" s="188">
        <f t="shared" si="34"/>
        <v>7962.5850340136058</v>
      </c>
      <c r="AL30" s="188">
        <f t="shared" si="34"/>
        <v>14440.688259109311</v>
      </c>
      <c r="AM30" s="188">
        <f t="shared" si="34"/>
        <v>10446.398305084746</v>
      </c>
      <c r="AN30" s="188">
        <f t="shared" si="34"/>
        <v>10349.390243902439</v>
      </c>
      <c r="AO30" s="188">
        <f t="shared" si="34"/>
        <v>12055.045871559634</v>
      </c>
      <c r="AP30" s="188">
        <f t="shared" si="34"/>
        <v>14454.335260115608</v>
      </c>
      <c r="AQ30" s="188">
        <f t="shared" si="34"/>
        <v>14900.7299270073</v>
      </c>
      <c r="AR30" s="188">
        <f t="shared" si="34"/>
        <v>11366.94214876033</v>
      </c>
      <c r="AS30" s="188">
        <f t="shared" si="34"/>
        <v>31645.348837209305</v>
      </c>
      <c r="AT30" s="188">
        <f t="shared" si="34"/>
        <v>26979.126213592237</v>
      </c>
      <c r="AU30" s="188">
        <f t="shared" si="34"/>
        <v>44997.706422018346</v>
      </c>
      <c r="AV30" s="188">
        <f t="shared" si="34"/>
        <v>35625.252525252523</v>
      </c>
      <c r="AW30" s="188">
        <f t="shared" si="34"/>
        <v>15965.714285714284</v>
      </c>
      <c r="AX30" s="188">
        <f t="shared" si="34"/>
        <v>6926.666666666667</v>
      </c>
      <c r="AY30" s="188">
        <f t="shared" si="34"/>
        <v>4412.3711340206182</v>
      </c>
      <c r="AZ30" s="188">
        <f t="shared" si="34"/>
        <v>2356.6037735849059</v>
      </c>
      <c r="BA30" s="188">
        <f t="shared" si="34"/>
        <v>12360.9375</v>
      </c>
    </row>
    <row r="32" spans="1:56">
      <c r="A32" s="175" t="s">
        <v>722</v>
      </c>
      <c r="B32" s="304" t="s">
        <v>723</v>
      </c>
      <c r="C32" s="304"/>
      <c r="D32" s="304"/>
      <c r="E32" s="304"/>
      <c r="F32" s="304"/>
      <c r="G32" s="304" t="s">
        <v>724</v>
      </c>
      <c r="H32" s="304"/>
      <c r="I32" s="304"/>
      <c r="J32" s="304"/>
      <c r="K32" s="304" t="s">
        <v>725</v>
      </c>
      <c r="L32" s="304"/>
      <c r="M32" s="304"/>
      <c r="N32" s="304"/>
      <c r="O32" s="304" t="s">
        <v>726</v>
      </c>
      <c r="P32" s="304"/>
      <c r="Q32" s="304"/>
      <c r="R32" s="304"/>
      <c r="S32" s="304"/>
      <c r="T32" s="305" t="s">
        <v>727</v>
      </c>
      <c r="U32" s="305"/>
      <c r="V32" s="305"/>
      <c r="W32" s="305"/>
      <c r="X32" s="304" t="s">
        <v>733</v>
      </c>
      <c r="Y32" s="304"/>
      <c r="Z32" s="304"/>
      <c r="AA32" s="304"/>
      <c r="AB32" s="304" t="s">
        <v>728</v>
      </c>
      <c r="AC32" s="304"/>
      <c r="AD32" s="304"/>
      <c r="AE32" s="304"/>
      <c r="AF32" s="304"/>
      <c r="AG32" s="304" t="s">
        <v>729</v>
      </c>
      <c r="AH32" s="304"/>
      <c r="AI32" s="304"/>
      <c r="AJ32" s="304"/>
      <c r="AK32" s="304" t="s">
        <v>730</v>
      </c>
      <c r="AL32" s="304"/>
      <c r="AM32" s="304"/>
      <c r="AN32" s="304"/>
      <c r="AO32" s="304" t="s">
        <v>731</v>
      </c>
      <c r="AP32" s="304"/>
      <c r="AQ32" s="304"/>
      <c r="AR32" s="304"/>
      <c r="AS32" s="304"/>
      <c r="AT32" s="304" t="s">
        <v>732</v>
      </c>
      <c r="AU32" s="304"/>
      <c r="AV32" s="304"/>
      <c r="AW32" s="304"/>
      <c r="AX32" s="304" t="s">
        <v>734</v>
      </c>
      <c r="AY32" s="304"/>
      <c r="AZ32" s="304"/>
      <c r="BA32" s="304"/>
    </row>
    <row r="33" spans="1:56">
      <c r="A33" s="178" t="s">
        <v>736</v>
      </c>
      <c r="B33" s="302">
        <f>SUM(B27:F27)</f>
        <v>24035.5</v>
      </c>
      <c r="C33" s="302"/>
      <c r="D33" s="302"/>
      <c r="E33" s="302"/>
      <c r="F33" s="302"/>
      <c r="G33" s="302">
        <f>SUM(G27:J27)</f>
        <v>1001.5</v>
      </c>
      <c r="H33" s="302"/>
      <c r="I33" s="302"/>
      <c r="J33" s="302"/>
      <c r="K33" s="302">
        <f>SUM(K27:N27)</f>
        <v>271.5</v>
      </c>
      <c r="L33" s="302"/>
      <c r="M33" s="302"/>
      <c r="N33" s="302"/>
      <c r="O33" s="302">
        <f>SUM(O27:S27)</f>
        <v>1427.5</v>
      </c>
      <c r="P33" s="302"/>
      <c r="Q33" s="302"/>
      <c r="R33" s="302"/>
      <c r="S33" s="302"/>
      <c r="T33" s="303">
        <f>SUM(T27:W27)</f>
        <v>1608</v>
      </c>
      <c r="U33" s="303"/>
      <c r="V33" s="303"/>
      <c r="W33" s="303"/>
      <c r="X33" s="303">
        <f>SUM(X27:AA27)</f>
        <v>1660.25</v>
      </c>
      <c r="Y33" s="303"/>
      <c r="Z33" s="303"/>
      <c r="AA33" s="303"/>
      <c r="AB33" s="302">
        <f>SUM(AB27:AF27)</f>
        <v>23162.550000000003</v>
      </c>
      <c r="AC33" s="302"/>
      <c r="AD33" s="302"/>
      <c r="AE33" s="302"/>
      <c r="AF33" s="302"/>
      <c r="AG33" s="302">
        <f>SUM(AG27:AJ27)</f>
        <v>32450</v>
      </c>
      <c r="AH33" s="302"/>
      <c r="AI33" s="302"/>
      <c r="AJ33" s="302"/>
      <c r="AK33" s="302">
        <f>SUM(AK27:AN27)</f>
        <v>109191.5</v>
      </c>
      <c r="AL33" s="302"/>
      <c r="AM33" s="302"/>
      <c r="AN33" s="302"/>
      <c r="AO33" s="302">
        <f>SUM(AO27:AS27)</f>
        <v>112669</v>
      </c>
      <c r="AP33" s="302"/>
      <c r="AQ33" s="302"/>
      <c r="AR33" s="302"/>
      <c r="AS33" s="302"/>
      <c r="AT33" s="302">
        <f>SUM(AT27:AW27)</f>
        <v>128869</v>
      </c>
      <c r="AU33" s="302"/>
      <c r="AV33" s="302"/>
      <c r="AW33" s="302"/>
      <c r="AX33" s="302">
        <f>SUM(AX27:BA27)</f>
        <v>19674</v>
      </c>
      <c r="AY33" s="302"/>
      <c r="AZ33" s="302"/>
      <c r="BA33" s="302"/>
    </row>
    <row r="34" spans="1:56">
      <c r="A34" s="178" t="s">
        <v>735</v>
      </c>
      <c r="B34" s="302">
        <f>AVERAGE(B28:F28)</f>
        <v>84.8</v>
      </c>
      <c r="C34" s="302"/>
      <c r="D34" s="302"/>
      <c r="E34" s="302"/>
      <c r="F34" s="302"/>
      <c r="G34" s="302">
        <f>AVERAGE(G28:J28)</f>
        <v>91</v>
      </c>
      <c r="H34" s="302"/>
      <c r="I34" s="302"/>
      <c r="J34" s="302"/>
      <c r="K34" s="302">
        <f>AVERAGE(K28:N28)</f>
        <v>118.25</v>
      </c>
      <c r="L34" s="302"/>
      <c r="M34" s="302"/>
      <c r="N34" s="302"/>
      <c r="O34" s="302">
        <f>AVERAGE(O28:S28)</f>
        <v>150.80000000000001</v>
      </c>
      <c r="P34" s="302"/>
      <c r="Q34" s="302"/>
      <c r="R34" s="302"/>
      <c r="S34" s="302"/>
      <c r="T34" s="303">
        <f>AVERAGE(T28:W28)</f>
        <v>184.25</v>
      </c>
      <c r="U34" s="303"/>
      <c r="V34" s="303"/>
      <c r="W34" s="303"/>
      <c r="X34" s="303">
        <f>AVERAGE(X28:AA28)</f>
        <v>213</v>
      </c>
      <c r="Y34" s="303"/>
      <c r="Z34" s="303"/>
      <c r="AA34" s="303"/>
      <c r="AB34" s="302">
        <f>AVERAGE(AB28:AF28)</f>
        <v>237</v>
      </c>
      <c r="AC34" s="302"/>
      <c r="AD34" s="302"/>
      <c r="AE34" s="302"/>
      <c r="AF34" s="302"/>
      <c r="AG34" s="302">
        <f>AVERAGE(AG28:AJ28)</f>
        <v>291</v>
      </c>
      <c r="AH34" s="302"/>
      <c r="AI34" s="302"/>
      <c r="AJ34" s="302"/>
      <c r="AK34" s="302">
        <f>AVERAGE(AK28:AN28)</f>
        <v>255.75</v>
      </c>
      <c r="AL34" s="302"/>
      <c r="AM34" s="302"/>
      <c r="AN34" s="302"/>
      <c r="AO34" s="302">
        <f>AVERAGE(AO28:AS28)</f>
        <v>147</v>
      </c>
      <c r="AP34" s="302"/>
      <c r="AQ34" s="302"/>
      <c r="AR34" s="302"/>
      <c r="AS34" s="302"/>
      <c r="AT34" s="302">
        <f>AVERAGE(AT28:AW28)</f>
        <v>104</v>
      </c>
      <c r="AU34" s="302"/>
      <c r="AV34" s="302"/>
      <c r="AW34" s="302"/>
      <c r="AX34" s="302">
        <f>AVERAGE(AX28:BA28)</f>
        <v>76</v>
      </c>
      <c r="AY34" s="302"/>
      <c r="AZ34" s="302"/>
      <c r="BA34" s="302"/>
    </row>
    <row r="35" spans="1:56">
      <c r="A35" s="178" t="s">
        <v>809</v>
      </c>
      <c r="B35" s="302">
        <f>B33/B34</f>
        <v>283.4375</v>
      </c>
      <c r="C35" s="302"/>
      <c r="D35" s="302"/>
      <c r="E35" s="302"/>
      <c r="F35" s="302"/>
      <c r="G35" s="302">
        <f>G33/G34</f>
        <v>11.005494505494505</v>
      </c>
      <c r="H35" s="302"/>
      <c r="I35" s="302"/>
      <c r="J35" s="302"/>
      <c r="K35" s="302">
        <f>K33/K34</f>
        <v>2.2959830866807609</v>
      </c>
      <c r="L35" s="302"/>
      <c r="M35" s="302"/>
      <c r="N35" s="302"/>
      <c r="O35" s="302">
        <f>O33/O34</f>
        <v>9.4661803713527846</v>
      </c>
      <c r="P35" s="302"/>
      <c r="Q35" s="302"/>
      <c r="R35" s="302"/>
      <c r="S35" s="302"/>
      <c r="T35" s="303">
        <f>T33/T34</f>
        <v>8.7272727272727266</v>
      </c>
      <c r="U35" s="303"/>
      <c r="V35" s="303"/>
      <c r="W35" s="303"/>
      <c r="X35" s="302">
        <f>X33/X34</f>
        <v>7.794600938967136</v>
      </c>
      <c r="Y35" s="302"/>
      <c r="Z35" s="302"/>
      <c r="AA35" s="302"/>
      <c r="AB35" s="302">
        <f>AB33/AB34</f>
        <v>97.732278481012671</v>
      </c>
      <c r="AC35" s="302"/>
      <c r="AD35" s="302"/>
      <c r="AE35" s="302"/>
      <c r="AF35" s="302"/>
      <c r="AG35" s="302">
        <f>AG33/AG34</f>
        <v>111.51202749140893</v>
      </c>
      <c r="AH35" s="302"/>
      <c r="AI35" s="302"/>
      <c r="AJ35" s="302"/>
      <c r="AK35" s="302">
        <f>AK33/AK34</f>
        <v>426.94623655913978</v>
      </c>
      <c r="AL35" s="302"/>
      <c r="AM35" s="302"/>
      <c r="AN35" s="302"/>
      <c r="AO35" s="302">
        <f>AO33/AO34</f>
        <v>766.45578231292518</v>
      </c>
      <c r="AP35" s="302"/>
      <c r="AQ35" s="302"/>
      <c r="AR35" s="302"/>
      <c r="AS35" s="302"/>
      <c r="AT35" s="302">
        <f>AT33/AT34</f>
        <v>1239.125</v>
      </c>
      <c r="AU35" s="302"/>
      <c r="AV35" s="302"/>
      <c r="AW35" s="302"/>
      <c r="AX35" s="302">
        <f>AX33/AX34</f>
        <v>258.86842105263156</v>
      </c>
      <c r="AY35" s="302"/>
      <c r="AZ35" s="302"/>
      <c r="BA35" s="302"/>
    </row>
    <row r="37" spans="1:56" s="189" customFormat="1">
      <c r="B37" s="190" t="s">
        <v>673</v>
      </c>
      <c r="C37" s="190" t="s">
        <v>737</v>
      </c>
      <c r="D37" s="178" t="s">
        <v>809</v>
      </c>
      <c r="S37" s="191"/>
      <c r="T37" s="191"/>
      <c r="U37" s="191"/>
      <c r="V37" s="191"/>
      <c r="BC37" s="191"/>
      <c r="BD37" s="194"/>
    </row>
    <row r="38" spans="1:56">
      <c r="A38" s="192">
        <v>42005</v>
      </c>
      <c r="B38" s="179">
        <f>B33</f>
        <v>24035.5</v>
      </c>
      <c r="C38" s="179">
        <f>B34</f>
        <v>84.8</v>
      </c>
      <c r="D38" s="179">
        <f>B38/C38</f>
        <v>283.4375</v>
      </c>
    </row>
    <row r="39" spans="1:56">
      <c r="A39" s="192">
        <v>42036</v>
      </c>
      <c r="B39" s="179">
        <f>G33</f>
        <v>1001.5</v>
      </c>
      <c r="C39" s="179">
        <f>G34</f>
        <v>91</v>
      </c>
      <c r="D39" s="179">
        <f>B39/C39</f>
        <v>11.005494505494505</v>
      </c>
    </row>
    <row r="40" spans="1:56">
      <c r="A40" s="192">
        <v>42064</v>
      </c>
      <c r="B40" s="179">
        <f>K33</f>
        <v>271.5</v>
      </c>
      <c r="C40" s="179">
        <f>K34</f>
        <v>118.25</v>
      </c>
      <c r="D40" s="179">
        <f t="shared" ref="D40:D49" si="35">B40/C40</f>
        <v>2.2959830866807609</v>
      </c>
    </row>
    <row r="41" spans="1:56">
      <c r="A41" s="192">
        <v>42095</v>
      </c>
      <c r="B41" s="179">
        <f>O33</f>
        <v>1427.5</v>
      </c>
      <c r="C41" s="179">
        <f>O34</f>
        <v>150.80000000000001</v>
      </c>
      <c r="D41" s="179">
        <f t="shared" si="35"/>
        <v>9.4661803713527846</v>
      </c>
    </row>
    <row r="42" spans="1:56">
      <c r="A42" s="192">
        <v>42125</v>
      </c>
      <c r="B42" s="179">
        <f>T33</f>
        <v>1608</v>
      </c>
      <c r="C42" s="179">
        <f>T34</f>
        <v>184.25</v>
      </c>
      <c r="D42" s="179">
        <f t="shared" si="35"/>
        <v>8.7272727272727266</v>
      </c>
    </row>
    <row r="43" spans="1:56">
      <c r="A43" s="192">
        <v>42156</v>
      </c>
      <c r="B43" s="179">
        <f>X33</f>
        <v>1660.25</v>
      </c>
      <c r="C43" s="179">
        <f>X34</f>
        <v>213</v>
      </c>
      <c r="D43" s="179">
        <f t="shared" si="35"/>
        <v>7.794600938967136</v>
      </c>
    </row>
    <row r="44" spans="1:56">
      <c r="A44" s="192">
        <v>42186</v>
      </c>
      <c r="B44" s="179">
        <f>AB33</f>
        <v>23162.550000000003</v>
      </c>
      <c r="C44" s="179">
        <f>AB34</f>
        <v>237</v>
      </c>
      <c r="D44" s="179">
        <f t="shared" si="35"/>
        <v>97.732278481012671</v>
      </c>
    </row>
    <row r="45" spans="1:56">
      <c r="A45" s="192">
        <v>42217</v>
      </c>
      <c r="B45" s="179">
        <f>AG33</f>
        <v>32450</v>
      </c>
      <c r="C45" s="179">
        <f>AG34</f>
        <v>291</v>
      </c>
      <c r="D45" s="179">
        <f t="shared" si="35"/>
        <v>111.51202749140893</v>
      </c>
    </row>
    <row r="46" spans="1:56">
      <c r="A46" s="192">
        <v>42248</v>
      </c>
      <c r="B46" s="179">
        <f>AK33</f>
        <v>109191.5</v>
      </c>
      <c r="C46" s="179">
        <f>AK34</f>
        <v>255.75</v>
      </c>
      <c r="D46" s="179">
        <f t="shared" si="35"/>
        <v>426.94623655913978</v>
      </c>
    </row>
    <row r="47" spans="1:56">
      <c r="A47" s="192">
        <v>42278</v>
      </c>
      <c r="B47" s="179">
        <f>AO33</f>
        <v>112669</v>
      </c>
      <c r="C47" s="179">
        <f>AO34</f>
        <v>147</v>
      </c>
      <c r="D47" s="179">
        <f t="shared" si="35"/>
        <v>766.45578231292518</v>
      </c>
    </row>
    <row r="48" spans="1:56">
      <c r="A48" s="192">
        <v>42309</v>
      </c>
      <c r="B48" s="179">
        <f>AT33</f>
        <v>128869</v>
      </c>
      <c r="C48" s="179">
        <f>AT34</f>
        <v>104</v>
      </c>
      <c r="D48" s="179">
        <f t="shared" si="35"/>
        <v>1239.125</v>
      </c>
    </row>
    <row r="49" spans="1:4">
      <c r="A49" s="192">
        <v>42339</v>
      </c>
      <c r="B49" s="179">
        <f>AX33</f>
        <v>19674</v>
      </c>
      <c r="C49" s="179">
        <f>AX34</f>
        <v>76</v>
      </c>
      <c r="D49" s="179">
        <f t="shared" si="35"/>
        <v>258.86842105263156</v>
      </c>
    </row>
  </sheetData>
  <mergeCells count="48">
    <mergeCell ref="AX32:BA32"/>
    <mergeCell ref="B32:F32"/>
    <mergeCell ref="G32:J32"/>
    <mergeCell ref="K32:N32"/>
    <mergeCell ref="X32:AA32"/>
    <mergeCell ref="O32:S32"/>
    <mergeCell ref="T32:W32"/>
    <mergeCell ref="AB32:AF32"/>
    <mergeCell ref="AG32:AJ32"/>
    <mergeCell ref="AK32:AN32"/>
    <mergeCell ref="AO32:AS32"/>
    <mergeCell ref="AT32:AW32"/>
    <mergeCell ref="AX33:BA33"/>
    <mergeCell ref="B33:F33"/>
    <mergeCell ref="G33:J33"/>
    <mergeCell ref="K33:N33"/>
    <mergeCell ref="X33:AA33"/>
    <mergeCell ref="O33:S33"/>
    <mergeCell ref="T33:W33"/>
    <mergeCell ref="AB33:AF33"/>
    <mergeCell ref="AG33:AJ33"/>
    <mergeCell ref="AK33:AN33"/>
    <mergeCell ref="AO33:AS33"/>
    <mergeCell ref="AT33:AW33"/>
    <mergeCell ref="AX34:BA34"/>
    <mergeCell ref="B34:F34"/>
    <mergeCell ref="G34:J34"/>
    <mergeCell ref="K34:N34"/>
    <mergeCell ref="X34:AA34"/>
    <mergeCell ref="O34:S34"/>
    <mergeCell ref="T34:W34"/>
    <mergeCell ref="AB34:AF34"/>
    <mergeCell ref="AG34:AJ34"/>
    <mergeCell ref="AK34:AN34"/>
    <mergeCell ref="AO34:AS34"/>
    <mergeCell ref="AT34:AW34"/>
    <mergeCell ref="AX35:BA35"/>
    <mergeCell ref="B35:F35"/>
    <mergeCell ref="G35:J35"/>
    <mergeCell ref="K35:N35"/>
    <mergeCell ref="X35:AA35"/>
    <mergeCell ref="O35:S35"/>
    <mergeCell ref="T35:W35"/>
    <mergeCell ref="AB35:AF35"/>
    <mergeCell ref="AG35:AJ35"/>
    <mergeCell ref="AK35:AN35"/>
    <mergeCell ref="AO35:AS35"/>
    <mergeCell ref="AT35:AW35"/>
  </mergeCell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zoomScaleNormal="100" workbookViewId="0">
      <pane xSplit="1" ySplit="2" topLeftCell="P45" activePane="bottomRight" state="frozen"/>
      <selection pane="topRight" activeCell="B1" sqref="B1"/>
      <selection pane="bottomLeft" activeCell="A3" sqref="A3"/>
      <selection pane="bottomRight" activeCell="AE59" sqref="AE59"/>
    </sheetView>
  </sheetViews>
  <sheetFormatPr baseColWidth="10" defaultRowHeight="12.75"/>
  <cols>
    <col min="1" max="1" width="15.5703125" style="67" customWidth="1"/>
    <col min="2" max="9" width="8.7109375" style="67" customWidth="1"/>
    <col min="10" max="10" width="10.28515625" style="67" customWidth="1"/>
    <col min="11" max="11" width="8.7109375" style="67" customWidth="1"/>
    <col min="12" max="12" width="10.140625" style="67" customWidth="1"/>
    <col min="13" max="13" width="10" style="67" customWidth="1"/>
    <col min="14" max="18" width="8.7109375" style="67" customWidth="1"/>
    <col min="19" max="22" width="8.7109375" style="73" customWidth="1"/>
    <col min="23" max="24" width="8.7109375" style="67" customWidth="1"/>
    <col min="25" max="25" width="10.140625" style="67" customWidth="1"/>
    <col min="26" max="26" width="8.7109375" style="67" customWidth="1"/>
    <col min="27" max="28" width="9.85546875" style="67" customWidth="1"/>
    <col min="29" max="53" width="5.28515625" style="67" customWidth="1"/>
    <col min="54" max="54" width="9.28515625" style="67" customWidth="1"/>
    <col min="55" max="55" width="8.42578125" style="73" customWidth="1"/>
    <col min="56" max="16384" width="11.42578125" style="67"/>
  </cols>
  <sheetData>
    <row r="1" spans="1:56">
      <c r="B1" s="306" t="s">
        <v>823</v>
      </c>
      <c r="C1" s="307"/>
      <c r="D1" s="307"/>
      <c r="E1" s="307"/>
      <c r="F1" s="307"/>
      <c r="G1" s="306" t="s">
        <v>824</v>
      </c>
      <c r="H1" s="306"/>
      <c r="I1" s="306"/>
      <c r="J1" s="306"/>
      <c r="K1" s="306" t="s">
        <v>825</v>
      </c>
      <c r="L1" s="307"/>
      <c r="M1" s="307"/>
      <c r="N1" s="307"/>
      <c r="O1" s="306" t="s">
        <v>826</v>
      </c>
      <c r="P1" s="307"/>
      <c r="Q1" s="307"/>
      <c r="R1" s="307"/>
      <c r="S1" s="307"/>
      <c r="T1" s="308" t="s">
        <v>827</v>
      </c>
      <c r="U1" s="308"/>
      <c r="V1" s="308"/>
      <c r="W1" s="308"/>
      <c r="X1" s="306" t="s">
        <v>828</v>
      </c>
      <c r="Y1" s="307"/>
      <c r="Z1" s="307"/>
      <c r="AA1" s="307"/>
      <c r="AB1" s="306" t="s">
        <v>829</v>
      </c>
      <c r="AC1" s="307"/>
      <c r="AD1" s="307"/>
      <c r="AE1" s="307"/>
      <c r="AF1" s="307"/>
      <c r="AG1" s="306" t="s">
        <v>830</v>
      </c>
      <c r="AH1" s="307"/>
      <c r="AI1" s="307"/>
      <c r="AJ1" s="307"/>
      <c r="AK1" s="306" t="s">
        <v>831</v>
      </c>
      <c r="AL1" s="307"/>
      <c r="AM1" s="307"/>
      <c r="AN1" s="307"/>
      <c r="AO1" s="306" t="s">
        <v>832</v>
      </c>
      <c r="AP1" s="307"/>
      <c r="AQ1" s="307"/>
      <c r="AR1" s="307"/>
      <c r="AS1" s="307"/>
      <c r="AT1" s="306" t="s">
        <v>833</v>
      </c>
      <c r="AU1" s="307"/>
      <c r="AV1" s="307"/>
      <c r="AW1" s="307"/>
      <c r="AX1" s="306" t="s">
        <v>834</v>
      </c>
      <c r="AY1" s="307"/>
      <c r="AZ1" s="307"/>
      <c r="BA1" s="307"/>
    </row>
    <row r="2" spans="1:56" s="65" customFormat="1">
      <c r="A2" s="64"/>
      <c r="B2" s="104" t="s">
        <v>753</v>
      </c>
      <c r="C2" s="104" t="s">
        <v>754</v>
      </c>
      <c r="D2" s="104" t="s">
        <v>755</v>
      </c>
      <c r="E2" s="104" t="s">
        <v>756</v>
      </c>
      <c r="F2" s="104" t="s">
        <v>757</v>
      </c>
      <c r="G2" s="105" t="s">
        <v>758</v>
      </c>
      <c r="H2" s="105" t="s">
        <v>759</v>
      </c>
      <c r="I2" s="105" t="s">
        <v>760</v>
      </c>
      <c r="J2" s="105" t="s">
        <v>761</v>
      </c>
      <c r="K2" s="104" t="s">
        <v>762</v>
      </c>
      <c r="L2" s="104" t="s">
        <v>763</v>
      </c>
      <c r="M2" s="104" t="s">
        <v>764</v>
      </c>
      <c r="N2" s="104" t="s">
        <v>765</v>
      </c>
      <c r="O2" s="105" t="s">
        <v>766</v>
      </c>
      <c r="P2" s="105" t="s">
        <v>767</v>
      </c>
      <c r="Q2" s="105" t="s">
        <v>768</v>
      </c>
      <c r="R2" s="105" t="s">
        <v>769</v>
      </c>
      <c r="S2" s="105" t="s">
        <v>770</v>
      </c>
      <c r="T2" s="104" t="s">
        <v>771</v>
      </c>
      <c r="U2" s="104" t="s">
        <v>772</v>
      </c>
      <c r="V2" s="104" t="s">
        <v>773</v>
      </c>
      <c r="W2" s="104" t="s">
        <v>774</v>
      </c>
      <c r="X2" s="105" t="s">
        <v>775</v>
      </c>
      <c r="Y2" s="105" t="s">
        <v>776</v>
      </c>
      <c r="Z2" s="105" t="s">
        <v>777</v>
      </c>
      <c r="AA2" s="105" t="s">
        <v>778</v>
      </c>
      <c r="AB2" s="104" t="s">
        <v>779</v>
      </c>
      <c r="AC2" s="104" t="s">
        <v>780</v>
      </c>
      <c r="AD2" s="104" t="s">
        <v>781</v>
      </c>
      <c r="AE2" s="104" t="s">
        <v>782</v>
      </c>
      <c r="AF2" s="104" t="s">
        <v>783</v>
      </c>
      <c r="AG2" s="105" t="s">
        <v>784</v>
      </c>
      <c r="AH2" s="105" t="s">
        <v>785</v>
      </c>
      <c r="AI2" s="105" t="s">
        <v>786</v>
      </c>
      <c r="AJ2" s="105" t="s">
        <v>787</v>
      </c>
      <c r="AK2" s="104" t="s">
        <v>788</v>
      </c>
      <c r="AL2" s="104" t="s">
        <v>789</v>
      </c>
      <c r="AM2" s="104" t="s">
        <v>790</v>
      </c>
      <c r="AN2" s="104" t="s">
        <v>791</v>
      </c>
      <c r="AO2" s="105" t="s">
        <v>792</v>
      </c>
      <c r="AP2" s="105" t="s">
        <v>793</v>
      </c>
      <c r="AQ2" s="105" t="s">
        <v>794</v>
      </c>
      <c r="AR2" s="105" t="s">
        <v>795</v>
      </c>
      <c r="AS2" s="105" t="s">
        <v>796</v>
      </c>
      <c r="AT2" s="104" t="s">
        <v>797</v>
      </c>
      <c r="AU2" s="104" t="s">
        <v>798</v>
      </c>
      <c r="AV2" s="104" t="s">
        <v>799</v>
      </c>
      <c r="AW2" s="104" t="s">
        <v>800</v>
      </c>
      <c r="AX2" s="105" t="s">
        <v>801</v>
      </c>
      <c r="AY2" s="105" t="s">
        <v>802</v>
      </c>
      <c r="AZ2" s="105" t="s">
        <v>803</v>
      </c>
      <c r="BA2" s="105" t="s">
        <v>804</v>
      </c>
      <c r="BB2" s="65" t="s">
        <v>666</v>
      </c>
      <c r="BC2" s="76" t="s">
        <v>667</v>
      </c>
      <c r="BD2" s="65" t="s">
        <v>668</v>
      </c>
    </row>
    <row r="3" spans="1:56" s="76" customFormat="1">
      <c r="A3" s="136" t="s">
        <v>652</v>
      </c>
      <c r="B3" s="136" t="str">
        <f>IF(AR!N22&gt;0,AR!N21,"")</f>
        <v/>
      </c>
      <c r="C3" s="136" t="str">
        <f>IF(AR!O22&gt;0,AR!O21,"")</f>
        <v/>
      </c>
      <c r="D3" s="136" t="str">
        <f>IF(AR!P22&gt;0,AR!P21,"")</f>
        <v/>
      </c>
      <c r="E3" s="136" t="str">
        <f>IF(AR!Q22&gt;0,AR!Q21,"")</f>
        <v/>
      </c>
      <c r="F3" s="136" t="str">
        <f>IF(AR!R22&gt;0,AR!R21,"")</f>
        <v/>
      </c>
      <c r="G3" s="136" t="str">
        <f>IF(AR!S22&gt;0,AR!S21,"")</f>
        <v/>
      </c>
      <c r="H3" s="136" t="str">
        <f>IF(AR!T22&gt;0,AR!T21,"")</f>
        <v/>
      </c>
      <c r="I3" s="136" t="str">
        <f>IF(AR!U22&gt;0,AR!U21,"")</f>
        <v/>
      </c>
      <c r="J3" s="136" t="str">
        <f>IF(AR!V22&gt;0,AR!V21,"")</f>
        <v/>
      </c>
      <c r="K3" s="136" t="str">
        <f>IF(AR!W22&gt;0,AR!W21,"")</f>
        <v/>
      </c>
      <c r="L3" s="136" t="str">
        <f>IF(AR!X22&gt;0,AR!X21,"")</f>
        <v/>
      </c>
      <c r="M3" s="136" t="str">
        <f>IF(AR!Y22&gt;0,AR!Y21,"")</f>
        <v/>
      </c>
      <c r="N3" s="136" t="str">
        <f>IF(AR!Z22&gt;0,AR!Z21,"")</f>
        <v/>
      </c>
      <c r="O3" s="136" t="str">
        <f>IF(AR!AA22&gt;0,AR!AA21,"")</f>
        <v/>
      </c>
      <c r="P3" s="136" t="str">
        <f>IF(AR!AB22&gt;0,AR!AB21,"")</f>
        <v/>
      </c>
      <c r="Q3" s="136" t="str">
        <f>IF(AR!AC22&gt;0,AR!AC21,"")</f>
        <v/>
      </c>
      <c r="R3" s="136" t="str">
        <f>IF(AR!AD22&gt;0,AR!AD21,"")</f>
        <v/>
      </c>
      <c r="S3" s="136" t="str">
        <f>IF(AR!AE22&gt;0,AR!AE21,"")</f>
        <v/>
      </c>
      <c r="T3" s="136" t="str">
        <f>IF(AR!AF22&gt;0,AR!AF21,"")</f>
        <v/>
      </c>
      <c r="U3" s="136">
        <f>IF(AR!AG22&gt;0,AR!AG21,"")</f>
        <v>0</v>
      </c>
      <c r="V3" s="136">
        <f>IF(AR!AH22&gt;0,AR!AH21,"")</f>
        <v>0</v>
      </c>
      <c r="W3" s="136">
        <f>IF(AR!AI22&gt;0,AR!AI21,"")</f>
        <v>0</v>
      </c>
      <c r="X3" s="136" t="str">
        <f>IF(AR!AJ22&gt;0,AR!AJ21,"")</f>
        <v/>
      </c>
      <c r="Y3" s="136">
        <f>IF(AR!AK22&gt;0,AR!AK21,"")</f>
        <v>0</v>
      </c>
      <c r="Z3" s="136" t="str">
        <f>IF(AR!AL22&gt;0,AR!AL21,"")</f>
        <v/>
      </c>
      <c r="AA3" s="136" t="str">
        <f>IF(AR!AM22&gt;0,AR!AM21,"")</f>
        <v/>
      </c>
      <c r="AB3" s="136">
        <f>IF(AR!AN22&gt;0,AR!AN21,"")</f>
        <v>0</v>
      </c>
      <c r="AC3" s="136" t="str">
        <f>IF(AR!AO22&gt;0,AR!AO21,"")</f>
        <v/>
      </c>
      <c r="AD3" s="136" t="str">
        <f>IF(AR!AP22&gt;0,AR!AP21,"")</f>
        <v/>
      </c>
      <c r="AE3" s="136">
        <f>IF(AR!AQ22&gt;0,AR!AQ21,"")</f>
        <v>0</v>
      </c>
      <c r="AF3" s="136" t="str">
        <f>IF(AR!AR22&gt;0,AR!AR21,"")</f>
        <v/>
      </c>
      <c r="AG3" s="136">
        <f>IF(AR!AS22&gt;0,AR!AS21,"")</f>
        <v>0</v>
      </c>
      <c r="AH3" s="136" t="str">
        <f>IF(AR!AT22&gt;0,AR!AT21,"")</f>
        <v/>
      </c>
      <c r="AI3" s="136" t="str">
        <f>IF(AR!AU22&gt;0,AR!AU21,"")</f>
        <v/>
      </c>
      <c r="AJ3" s="136" t="str">
        <f>IF(AR!AV22&gt;0,AR!AV21,"")</f>
        <v/>
      </c>
      <c r="AK3" s="136" t="str">
        <f>IF(AR!AW22&gt;0,AR!AW21,"")</f>
        <v/>
      </c>
      <c r="AL3" s="136" t="str">
        <f>IF(AR!AX22&gt;0,AR!AX21,"")</f>
        <v/>
      </c>
      <c r="AM3" s="136" t="str">
        <f>IF(AR!AY22&gt;0,AR!AY21,"")</f>
        <v/>
      </c>
      <c r="AN3" s="136" t="str">
        <f>IF(AR!AZ22&gt;0,AR!AZ21,"")</f>
        <v/>
      </c>
      <c r="AO3" s="136" t="str">
        <f>IF(AR!BA22&gt;0,AR!BA21,"")</f>
        <v/>
      </c>
      <c r="AP3" s="136" t="str">
        <f>IF(AR!BB22&gt;0,AR!BB21,"")</f>
        <v/>
      </c>
      <c r="AQ3" s="136" t="str">
        <f>IF(AR!BC22&gt;0,AR!BC21,"")</f>
        <v/>
      </c>
      <c r="AR3" s="136" t="str">
        <f>IF(AR!BD22&gt;0,AR!BD21,"")</f>
        <v/>
      </c>
      <c r="AS3" s="136" t="str">
        <f>IF(AR!BE22&gt;0,AR!BE21,"")</f>
        <v/>
      </c>
      <c r="AT3" s="136" t="str">
        <f>IF(AR!BF22&gt;0,AR!BF21,"")</f>
        <v/>
      </c>
      <c r="AU3" s="136" t="str">
        <f>IF(AR!BG22&gt;0,AR!BG21,"")</f>
        <v/>
      </c>
      <c r="AV3" s="136" t="str">
        <f>IF(AR!BH22&gt;0,AR!BH21,"")</f>
        <v/>
      </c>
      <c r="AW3" s="136" t="str">
        <f>IF(AR!BI22&gt;0,AR!BI21,"")</f>
        <v/>
      </c>
      <c r="AX3" s="136" t="str">
        <f>IF(AR!BJ22&gt;0,AR!BJ21,"")</f>
        <v/>
      </c>
      <c r="AY3" s="136" t="str">
        <f>IF(AR!BK22&gt;0,AR!BK21,"")</f>
        <v/>
      </c>
      <c r="AZ3" s="136" t="str">
        <f>IF(AR!BL22&gt;0,AR!BL21,"")</f>
        <v/>
      </c>
      <c r="BA3" s="136" t="str">
        <f>IF(AR!BM22&gt;0,AR!BM21,"")</f>
        <v/>
      </c>
      <c r="BB3" s="67">
        <f>SUM(B3:BA3)</f>
        <v>0</v>
      </c>
      <c r="BC3" s="137">
        <v>1.2307692307692308</v>
      </c>
      <c r="BD3" s="68">
        <f>BB3/BC3</f>
        <v>0</v>
      </c>
    </row>
    <row r="4" spans="1:56" ht="13.5" customHeight="1">
      <c r="A4" s="45" t="s">
        <v>21</v>
      </c>
      <c r="B4" s="66">
        <f>IF(AG!N49&gt;0,AG!N48,"")</f>
        <v>0</v>
      </c>
      <c r="C4" s="66">
        <f>IF(AG!O49&gt;0,AG!O48,"")</f>
        <v>0</v>
      </c>
      <c r="D4" s="66">
        <f>IF(AG!P49&gt;0,AG!P48,"")</f>
        <v>30</v>
      </c>
      <c r="E4" s="66">
        <f>IF(AG!Q49&gt;0,AG!Q48,"")</f>
        <v>5</v>
      </c>
      <c r="F4" s="66">
        <f>IF(AG!R49&gt;0,AG!R48,"")</f>
        <v>4</v>
      </c>
      <c r="G4" s="66">
        <f>IF(AG!S49&gt;0,AG!S48,"")</f>
        <v>0</v>
      </c>
      <c r="H4" s="66">
        <f>IF(AG!T49&gt;0,AG!T48,"")</f>
        <v>0</v>
      </c>
      <c r="I4" s="66">
        <f>IF(AG!U49&gt;0,AG!U48,"")</f>
        <v>0</v>
      </c>
      <c r="J4" s="66">
        <f>IF(AG!V49&gt;0,AG!V48,"")</f>
        <v>0</v>
      </c>
      <c r="K4" s="66">
        <f>IF(AG!W49&gt;0,AG!W48,"")</f>
        <v>0</v>
      </c>
      <c r="L4" s="66">
        <f>IF(AG!X49&gt;0,AG!X48,"")</f>
        <v>2</v>
      </c>
      <c r="M4" s="66">
        <f>IF(AG!Y49&gt;0,AG!Y48,"")</f>
        <v>10</v>
      </c>
      <c r="N4" s="66">
        <f>IF(AG!Z49&gt;0,AG!Z48,"")</f>
        <v>0</v>
      </c>
      <c r="O4" s="66">
        <f>IF(AG!AA49&gt;0,AG!AA48,"")</f>
        <v>1</v>
      </c>
      <c r="P4" s="66">
        <f>IF(AG!AB49&gt;0,AG!AB48,"")</f>
        <v>8</v>
      </c>
      <c r="Q4" s="66">
        <f>IF(AG!AC49&gt;0,AG!AC48,"")</f>
        <v>0</v>
      </c>
      <c r="R4" s="66">
        <f>IF(AG!AD49&gt;0,AG!AD48,"")</f>
        <v>18</v>
      </c>
      <c r="S4" s="66">
        <f>IF(AG!AE49&gt;0,AG!AE48,"")</f>
        <v>11</v>
      </c>
      <c r="T4" s="80">
        <f>IF(AG!AF49&gt;0,AG!AF48,"")</f>
        <v>11</v>
      </c>
      <c r="U4" s="80">
        <f>IF(AG!AG49&gt;0,AG!AG48,"")</f>
        <v>20</v>
      </c>
      <c r="V4" s="80">
        <f>IF(AG!AH49&gt;0,AG!AH48,"")</f>
        <v>17</v>
      </c>
      <c r="W4" s="66">
        <f>IF(AG!AI49&gt;0,AG!AI48,"")</f>
        <v>15</v>
      </c>
      <c r="X4" s="66">
        <f>IF(AG!AJ49&gt;0,AG!AJ48,"")</f>
        <v>13</v>
      </c>
      <c r="Y4" s="66">
        <f>IF(AG!AK49&gt;0,AG!AK48,"")</f>
        <v>10</v>
      </c>
      <c r="Z4" s="66">
        <f>IF(AG!AL49&gt;0,AG!AL48,"")</f>
        <v>9</v>
      </c>
      <c r="AA4" s="66">
        <f>IF(AG!AM49&gt;0,AG!AM48,"")</f>
        <v>24</v>
      </c>
      <c r="AB4" s="66">
        <f>IF(AG!AN49&gt;0,AG!AN48,"")</f>
        <v>50</v>
      </c>
      <c r="AC4" s="66">
        <f>IF(AG!AO49&gt;0,AG!AO48,"")</f>
        <v>82</v>
      </c>
      <c r="AD4" s="66">
        <f>IF(AG!AP49&gt;0,AG!AP48,"")</f>
        <v>81</v>
      </c>
      <c r="AE4" s="66">
        <f>IF(AG!AQ49&gt;0,AG!AQ48,"")</f>
        <v>135</v>
      </c>
      <c r="AF4" s="66">
        <f>IF(AG!AR49&gt;0,AG!AR48,"")</f>
        <v>97</v>
      </c>
      <c r="AG4" s="66">
        <f>IF(AG!AS49&gt;0,AG!AS48,"")</f>
        <v>76</v>
      </c>
      <c r="AH4" s="66">
        <f>IF(AG!AT49&gt;0,AG!AT48,"")</f>
        <v>121</v>
      </c>
      <c r="AI4" s="66">
        <f>IF(AG!AU49&gt;0,AG!AU48,"")</f>
        <v>184</v>
      </c>
      <c r="AJ4" s="66">
        <f>IF(AG!AV49&gt;0,AG!AV48,"")</f>
        <v>336</v>
      </c>
      <c r="AK4" s="66">
        <f>IF(AG!AW49&gt;0,AG!AW48,"")</f>
        <v>331</v>
      </c>
      <c r="AL4" s="66">
        <f>IF(AG!AX49&gt;0,AG!AX48,"")</f>
        <v>582</v>
      </c>
      <c r="AM4" s="66">
        <f>IF(AG!AY49&gt;0,AG!AY48,"")</f>
        <v>339</v>
      </c>
      <c r="AN4" s="66">
        <f>IF(AG!AZ49&gt;0,AG!AZ48,"")</f>
        <v>601</v>
      </c>
      <c r="AO4" s="66">
        <f>IF(AG!BA49&gt;0,AG!BA48,"")</f>
        <v>259</v>
      </c>
      <c r="AP4" s="66">
        <f>IF(AG!BB49&gt;0,AG!BB48,"")</f>
        <v>80</v>
      </c>
      <c r="AQ4" s="66">
        <f>IF(AG!BC49&gt;0,AG!BC48,"")</f>
        <v>102</v>
      </c>
      <c r="AR4" s="66">
        <f>IF(AG!BD49&gt;0,AG!BD48,"")</f>
        <v>82</v>
      </c>
      <c r="AS4" s="66">
        <f>IF(AG!BE49&gt;0,AG!BE48,"")</f>
        <v>8</v>
      </c>
      <c r="AT4" s="66">
        <f>IF(AG!BF49&gt;0,AG!BF48,"")</f>
        <v>10</v>
      </c>
      <c r="AU4" s="66">
        <f>IF(AG!BG49&gt;0,AG!BG48,"")</f>
        <v>70</v>
      </c>
      <c r="AV4" s="66" t="str">
        <f>IF(AG!BH49&gt;0,AG!BH48,"")</f>
        <v/>
      </c>
      <c r="AW4" s="66">
        <f>IF(AG!BI49&gt;0,AG!BI48,"")</f>
        <v>6</v>
      </c>
      <c r="AX4" s="66" t="str">
        <f>IF(AG!BJ49&gt;0,AG!BJ48,"")</f>
        <v/>
      </c>
      <c r="AY4" s="66">
        <f>IF(AG!BK49&gt;0,AG!BK48,"")</f>
        <v>3</v>
      </c>
      <c r="AZ4" s="66" t="str">
        <f>IF(AG!BL49&gt;0,AG!BL48,"")</f>
        <v/>
      </c>
      <c r="BA4" s="66">
        <f>IF(AG!BM49&gt;0,AG!BM48,"")</f>
        <v>1</v>
      </c>
      <c r="BB4" s="67">
        <f>SUM(B4:BA4)</f>
        <v>3844</v>
      </c>
      <c r="BC4" s="73">
        <v>9.4038461538461533</v>
      </c>
      <c r="BD4" s="68">
        <f>BB4/BC4</f>
        <v>408.76891615541922</v>
      </c>
    </row>
    <row r="5" spans="1:56">
      <c r="A5" s="45" t="s">
        <v>399</v>
      </c>
      <c r="B5" s="45">
        <f>IF(TI!N25&gt;0,TI!N24,"")</f>
        <v>241</v>
      </c>
      <c r="C5" s="45">
        <f>IF(TI!O25&gt;0,TI!O24,"")</f>
        <v>253</v>
      </c>
      <c r="D5" s="45">
        <f>IF(TI!P25&gt;0,TI!P24,"")</f>
        <v>150</v>
      </c>
      <c r="E5" s="45">
        <f>IF(TI!Q25&gt;0,TI!Q24,"")</f>
        <v>21</v>
      </c>
      <c r="F5" s="45">
        <f>IF(TI!R25&gt;0,TI!R24,"")</f>
        <v>24</v>
      </c>
      <c r="G5" s="45">
        <f>IF(TI!S25&gt;0,TI!S24,"")</f>
        <v>17</v>
      </c>
      <c r="H5" s="45">
        <f>IF(TI!T25&gt;0,TI!T24,"")</f>
        <v>42</v>
      </c>
      <c r="I5" s="45">
        <f>IF(TI!U25&gt;0,TI!U24,"")</f>
        <v>21</v>
      </c>
      <c r="J5" s="45">
        <f>IF(TI!V25&gt;0,TI!V24,"")</f>
        <v>24</v>
      </c>
      <c r="K5" s="45">
        <f>IF(TI!W25&gt;0,TI!W24,"")</f>
        <v>64</v>
      </c>
      <c r="L5" s="45">
        <f>IF(TI!X25&gt;0,TI!X24,"")</f>
        <v>47</v>
      </c>
      <c r="M5" s="45">
        <f>IF(TI!Y25&gt;0,TI!Y24,"")</f>
        <v>2</v>
      </c>
      <c r="N5" s="45">
        <f>IF(TI!Z25&gt;0,TI!Z24,"")</f>
        <v>24</v>
      </c>
      <c r="O5" s="45">
        <f>IF(TI!AA25&gt;0,TI!AA24,"")</f>
        <v>111</v>
      </c>
      <c r="P5" s="45">
        <f>IF(TI!AB25&gt;0,TI!AB24,"")</f>
        <v>20</v>
      </c>
      <c r="Q5" s="45">
        <f>IF(TI!AC25&gt;0,TI!AC24,"")</f>
        <v>175</v>
      </c>
      <c r="R5" s="45">
        <f>IF(TI!AD25&gt;0,TI!AD24,"")</f>
        <v>114</v>
      </c>
      <c r="S5" s="45">
        <f>IF(TI!AE25&gt;0,TI!AE24,"")</f>
        <v>57</v>
      </c>
      <c r="T5" s="72">
        <f>IF(TI!AF25&gt;0,TI!AF24,"")</f>
        <v>35</v>
      </c>
      <c r="U5" s="72">
        <f>IF(TI!AG25&gt;0,TI!AG24,"")</f>
        <v>28</v>
      </c>
      <c r="V5" s="72">
        <f>IF(TI!AH25&gt;0,TI!AH24,"")</f>
        <v>17</v>
      </c>
      <c r="W5" s="45">
        <f>IF(TI!AI25&gt;0,TI!AI24,"")</f>
        <v>10</v>
      </c>
      <c r="X5" s="45">
        <f>IF(TI!AJ25&gt;0,TI!AJ24,"")</f>
        <v>20</v>
      </c>
      <c r="Y5" s="45">
        <f>IF(TI!AK25&gt;0,TI!AK24,"")</f>
        <v>50</v>
      </c>
      <c r="Z5" s="45">
        <f>IF(TI!AL25&gt;0,TI!AL24,"")</f>
        <v>23</v>
      </c>
      <c r="AA5" s="45">
        <f>IF(TI!AM25&gt;0,TI!AM24,"")</f>
        <v>77</v>
      </c>
      <c r="AB5" s="45">
        <f>IF(TI!AN25&gt;0,TI!AN24,"")</f>
        <v>586</v>
      </c>
      <c r="AC5" s="45">
        <f>IF(TI!AO25&gt;0,TI!AO24,"")</f>
        <v>1692</v>
      </c>
      <c r="AD5" s="45">
        <f>IF(TI!AP25&gt;0,TI!AP24,"")</f>
        <v>2750</v>
      </c>
      <c r="AE5" s="45">
        <f>IF(TI!AQ25&gt;0,TI!AQ24,"")</f>
        <v>513</v>
      </c>
      <c r="AF5" s="45">
        <f>IF(TI!AR25&gt;0,TI!AR24,"")</f>
        <v>257</v>
      </c>
      <c r="AG5" s="45">
        <f>IF(TI!AS25&gt;0,TI!AS24,"")</f>
        <v>180</v>
      </c>
      <c r="AH5" s="45">
        <f>IF(TI!AT25&gt;0,TI!AT24,"")</f>
        <v>1274</v>
      </c>
      <c r="AI5" s="45">
        <f>IF(TI!AU25&gt;0,TI!AU24,"")</f>
        <v>1896</v>
      </c>
      <c r="AJ5" s="45">
        <f>IF(TI!AV25&gt;0,TI!AV24,"")</f>
        <v>1560</v>
      </c>
      <c r="AK5" s="45">
        <f>IF(TI!AW25&gt;0,TI!AW24,"")</f>
        <v>1417</v>
      </c>
      <c r="AL5" s="45">
        <f>IF(TI!AX25&gt;0,TI!AX24,"")</f>
        <v>2556</v>
      </c>
      <c r="AM5" s="45">
        <f>IF(TI!AY25&gt;0,TI!AY24,"")</f>
        <v>2968</v>
      </c>
      <c r="AN5" s="45">
        <f>IF(TI!AZ25&gt;0,TI!AZ24,"")</f>
        <v>5211</v>
      </c>
      <c r="AO5" s="45">
        <f>IF(TI!BA25&gt;0,TI!BA24,"")</f>
        <v>7345</v>
      </c>
      <c r="AP5" s="45">
        <f>IF(TI!BB25&gt;0,TI!BB24,"")</f>
        <v>8333</v>
      </c>
      <c r="AQ5" s="45">
        <f>IF(TI!BC25&gt;0,TI!BC24,"")</f>
        <v>8681</v>
      </c>
      <c r="AR5" s="45">
        <f>IF(TI!BD25&gt;0,TI!BD24,"")</f>
        <v>7030</v>
      </c>
      <c r="AS5" s="45">
        <f>IF(TI!BE25&gt;0,TI!BE24,"")</f>
        <v>6923</v>
      </c>
      <c r="AT5" s="45">
        <f>IF(TI!BF25&gt;0,TI!BF24,"")</f>
        <v>5502</v>
      </c>
      <c r="AU5" s="45">
        <f>IF(TI!BG25&gt;0,TI!BG24,"")</f>
        <v>4958</v>
      </c>
      <c r="AV5" s="45">
        <f>IF(TI!BH25&gt;0,TI!BH24,"")</f>
        <v>2690</v>
      </c>
      <c r="AW5" s="45">
        <f>IF(TI!BI25&gt;0,TI!BI24,"")</f>
        <v>919</v>
      </c>
      <c r="AX5" s="45">
        <f>IF(TI!BJ25&gt;0,TI!BJ24,"")</f>
        <v>740</v>
      </c>
      <c r="AY5" s="45">
        <f>IF(TI!BK25&gt;0,TI!BK24,"")</f>
        <v>242</v>
      </c>
      <c r="AZ5" s="45">
        <f>IF(TI!BL25&gt;0,TI!BL24,"")</f>
        <v>219</v>
      </c>
      <c r="BA5" s="45">
        <f>IF(TI!BM25&gt;0,TI!BM24,"")</f>
        <v>120</v>
      </c>
      <c r="BB5" s="67">
        <f t="shared" ref="BB5:BB24" si="0">SUM(B5:BA5)</f>
        <v>78229</v>
      </c>
      <c r="BC5" s="73">
        <v>5.25</v>
      </c>
      <c r="BD5" s="68">
        <f t="shared" ref="BD5:BD23" si="1">BB5/BC5</f>
        <v>14900.761904761905</v>
      </c>
    </row>
    <row r="6" spans="1:56" ht="13.5" customHeight="1">
      <c r="A6" s="45" t="s">
        <v>474</v>
      </c>
      <c r="B6" s="45" t="str">
        <f>IF(VS!N58&gt;0,VS!N57,"")</f>
        <v/>
      </c>
      <c r="C6" s="45">
        <f>IF(VS!O58&gt;0,VS!O57,"")</f>
        <v>107</v>
      </c>
      <c r="D6" s="45" t="str">
        <f>IF(VS!P58&gt;0,VS!P57,"")</f>
        <v/>
      </c>
      <c r="E6" s="45">
        <f>IF(VS!Q58&gt;0,VS!Q57,"")</f>
        <v>16</v>
      </c>
      <c r="F6" s="45">
        <f>IF(VS!R58&gt;0,VS!R57,"")</f>
        <v>6</v>
      </c>
      <c r="G6" s="45">
        <f>IF(VS!S58&gt;0,VS!S57,"")</f>
        <v>2</v>
      </c>
      <c r="H6" s="45" t="str">
        <f>IF(VS!T58&gt;0,VS!T57,"")</f>
        <v/>
      </c>
      <c r="I6" s="45">
        <f>IF(VS!U58&gt;0,VS!U57,"")</f>
        <v>1</v>
      </c>
      <c r="J6" s="45">
        <f>IF(VS!V58&gt;0,VS!V57,"")</f>
        <v>0</v>
      </c>
      <c r="K6" s="45">
        <f>IF(VS!W58&gt;0,VS!W57,"")</f>
        <v>0</v>
      </c>
      <c r="L6" s="45">
        <f>IF(VS!X58&gt;0,VS!X57,"")</f>
        <v>0</v>
      </c>
      <c r="M6" s="45">
        <f>IF(VS!Y58&gt;0,VS!Y57,"")</f>
        <v>0</v>
      </c>
      <c r="N6" s="45">
        <f>IF(VS!Z58&gt;0,VS!Z57,"")</f>
        <v>1</v>
      </c>
      <c r="O6" s="45">
        <f>IF(VS!AA58&gt;0,VS!AA57,"")</f>
        <v>0</v>
      </c>
      <c r="P6" s="45">
        <f>IF(VS!AB58&gt;0,VS!AB57,"")</f>
        <v>0</v>
      </c>
      <c r="Q6" s="45">
        <f>IF(VS!AC58&gt;0,VS!AC57,"")</f>
        <v>4</v>
      </c>
      <c r="R6" s="45">
        <f>IF(VS!AD58&gt;0,VS!AD57,"")</f>
        <v>20</v>
      </c>
      <c r="S6" s="45">
        <f>IF(VS!AE58&gt;0,VS!AE57,"")</f>
        <v>27</v>
      </c>
      <c r="T6" s="72">
        <f>IF(VS!AF58&gt;0,VS!AF57,"")</f>
        <v>4</v>
      </c>
      <c r="U6" s="72">
        <f>IF(VS!AG58&gt;0,VS!AG57,"")</f>
        <v>11</v>
      </c>
      <c r="V6" s="72">
        <f>IF(VS!AH58&gt;0,VS!AH57,"")</f>
        <v>5</v>
      </c>
      <c r="W6" s="45">
        <f>IF(VS!AI58&gt;0,VS!AI57,"")</f>
        <v>28</v>
      </c>
      <c r="X6" s="45">
        <f>IF(VS!AJ58&gt;0,VS!AJ57,"")</f>
        <v>1</v>
      </c>
      <c r="Y6" s="45">
        <f>IF(VS!AK58&gt;0,VS!AK57,"")</f>
        <v>1</v>
      </c>
      <c r="Z6" s="45">
        <f>IF(VS!AL58&gt;0,VS!AL57,"")</f>
        <v>9</v>
      </c>
      <c r="AA6" s="45">
        <f>IF(VS!AM58&gt;0,VS!AM57,"")</f>
        <v>22</v>
      </c>
      <c r="AB6" s="45">
        <f>IF(VS!AN58&gt;0,VS!AN57,"")</f>
        <v>57</v>
      </c>
      <c r="AC6" s="45">
        <f>IF(VS!AO58&gt;0,VS!AO57,"")</f>
        <v>142</v>
      </c>
      <c r="AD6" s="45">
        <f>IF(VS!AP58&gt;0,VS!AP57,"")</f>
        <v>88</v>
      </c>
      <c r="AE6" s="45">
        <f>IF(VS!AQ58&gt;0,VS!AQ57,"")</f>
        <v>161</v>
      </c>
      <c r="AF6" s="45">
        <f>IF(VS!AR58&gt;0,VS!AR57,"")</f>
        <v>360</v>
      </c>
      <c r="AG6" s="45">
        <f>IF(VS!AS58&gt;0,VS!AS57,"")</f>
        <v>176</v>
      </c>
      <c r="AH6" s="45">
        <f>IF(VS!AT58&gt;0,VS!AT57,"")</f>
        <v>551</v>
      </c>
      <c r="AI6" s="45">
        <f>IF(VS!AU58&gt;0,VS!AU57,"")</f>
        <v>860</v>
      </c>
      <c r="AJ6" s="45">
        <f>IF(VS!AV58&gt;0,VS!AV57,"")</f>
        <v>2974</v>
      </c>
      <c r="AK6" s="45">
        <f>IF(VS!AW58&gt;0,VS!AW57,"")</f>
        <v>1116</v>
      </c>
      <c r="AL6" s="45">
        <f>IF(VS!AX58&gt;0,VS!AX57,"")</f>
        <v>2608</v>
      </c>
      <c r="AM6" s="45">
        <f>IF(VS!AY58&gt;0,VS!AY57,"")</f>
        <v>1289</v>
      </c>
      <c r="AN6" s="45">
        <f>IF(VS!AZ58&gt;0,VS!AZ57,"")</f>
        <v>2291</v>
      </c>
      <c r="AO6" s="45">
        <f>IF(VS!BA58&gt;0,VS!BA57,"")</f>
        <v>3277</v>
      </c>
      <c r="AP6" s="45">
        <f>IF(VS!BB58&gt;0,VS!BB57,"")</f>
        <v>3145</v>
      </c>
      <c r="AQ6" s="45">
        <f>IF(VS!BC58&gt;0,VS!BC57,"")</f>
        <v>1429</v>
      </c>
      <c r="AR6" s="45">
        <f>IF(VS!BD58&gt;0,VS!BD57,"")</f>
        <v>1308</v>
      </c>
      <c r="AS6" s="45">
        <f>IF(VS!BE58&gt;0,VS!BE57,"")</f>
        <v>2853</v>
      </c>
      <c r="AT6" s="45">
        <f>IF(VS!BF58&gt;0,VS!BF57,"")</f>
        <v>2042</v>
      </c>
      <c r="AU6" s="45">
        <f>IF(VS!BG58&gt;0,VS!BG57,"")</f>
        <v>1653</v>
      </c>
      <c r="AV6" s="45">
        <f>IF(VS!BH58&gt;0,VS!BH57,"")</f>
        <v>967</v>
      </c>
      <c r="AW6" s="45">
        <f>IF(VS!BI58&gt;0,VS!BI57,"")</f>
        <v>884</v>
      </c>
      <c r="AX6" s="45">
        <f>IF(VS!BJ58&gt;0,VS!BJ57,"")</f>
        <v>124</v>
      </c>
      <c r="AY6" s="45">
        <f>IF(VS!BK58&gt;0,VS!BK57,"")</f>
        <v>139</v>
      </c>
      <c r="AZ6" s="45">
        <f>IF(VS!BL58&gt;0,VS!BL57,"")</f>
        <v>29</v>
      </c>
      <c r="BA6" s="45">
        <f>IF(VS!BM58&gt;0,VS!BM57,"")</f>
        <v>146</v>
      </c>
      <c r="BB6" s="67">
        <f t="shared" si="0"/>
        <v>30934</v>
      </c>
      <c r="BC6" s="73">
        <v>12.509803921568627</v>
      </c>
      <c r="BD6" s="68">
        <f t="shared" si="1"/>
        <v>2472.780564263323</v>
      </c>
    </row>
    <row r="7" spans="1:56">
      <c r="A7" s="69" t="s">
        <v>117</v>
      </c>
      <c r="B7" s="45" t="str">
        <f>IF(BL!N30&gt;0,BL!N29,"")</f>
        <v/>
      </c>
      <c r="C7" s="45" t="str">
        <f>IF(BL!O30&gt;0,BL!O29,"")</f>
        <v/>
      </c>
      <c r="D7" s="45" t="str">
        <f>IF(BL!P30&gt;0,BL!P29,"")</f>
        <v/>
      </c>
      <c r="E7" s="45" t="str">
        <f>IF(BL!Q30&gt;0,BL!Q29,"")</f>
        <v/>
      </c>
      <c r="F7" s="45" t="str">
        <f>IF(BL!R30&gt;0,BL!R29,"")</f>
        <v/>
      </c>
      <c r="G7" s="45" t="str">
        <f>IF(BL!S30&gt;0,BL!S29,"")</f>
        <v/>
      </c>
      <c r="H7" s="45" t="str">
        <f>IF(BL!T30&gt;0,BL!T29,"")</f>
        <v/>
      </c>
      <c r="I7" s="45" t="str">
        <f>IF(BL!U30&gt;0,BL!U29,"")</f>
        <v/>
      </c>
      <c r="J7" s="45" t="str">
        <f>IF(BL!V30&gt;0,BL!V29,"")</f>
        <v/>
      </c>
      <c r="K7" s="45" t="str">
        <f>IF(BL!W30&gt;0,BL!W29,"")</f>
        <v/>
      </c>
      <c r="L7" s="45" t="str">
        <f>IF(BL!X30&gt;0,BL!X29,"")</f>
        <v/>
      </c>
      <c r="M7" s="45" t="str">
        <f>IF(BL!Y30&gt;0,BL!Y29,"")</f>
        <v/>
      </c>
      <c r="N7" s="45" t="str">
        <f>IF(BL!Z30&gt;0,BL!Z29,"")</f>
        <v/>
      </c>
      <c r="O7" s="45" t="str">
        <f>IF(BL!AA30&gt;0,BL!AA29,"")</f>
        <v/>
      </c>
      <c r="P7" s="45">
        <f>IF(BL!AB30&gt;0,BL!AB29,"")</f>
        <v>2</v>
      </c>
      <c r="Q7" s="45">
        <f>IF(BL!AC30&gt;0,BL!AC29,"")</f>
        <v>0</v>
      </c>
      <c r="R7" s="45">
        <f>IF(BL!AD30&gt;0,BL!AD29,"")</f>
        <v>0</v>
      </c>
      <c r="S7" s="45">
        <f>IF(BL!AE30&gt;0,BL!AE29,"")</f>
        <v>11</v>
      </c>
      <c r="T7" s="72">
        <f>IF(BL!AF30&gt;0,BL!AF29,"")</f>
        <v>0</v>
      </c>
      <c r="U7" s="72">
        <f>IF(BL!AG30&gt;0,BL!AG29,"")</f>
        <v>4</v>
      </c>
      <c r="V7" s="72">
        <f>IF(BL!AH30&gt;0,BL!AH29,"")</f>
        <v>2</v>
      </c>
      <c r="W7" s="45">
        <f>IF(BL!AI30&gt;0,BL!AI29,"")</f>
        <v>8</v>
      </c>
      <c r="X7" s="45">
        <f>IF(BL!AJ30&gt;0,BL!AJ29,"")</f>
        <v>3</v>
      </c>
      <c r="Y7" s="45">
        <f>IF(BL!AK30&gt;0,BL!AK29,"")</f>
        <v>1</v>
      </c>
      <c r="Z7" s="45">
        <f>IF(BL!AL30&gt;0,BL!AL29,"")</f>
        <v>3</v>
      </c>
      <c r="AA7" s="45">
        <f>IF(BL!AM30&gt;0,BL!AM29,"")</f>
        <v>67</v>
      </c>
      <c r="AB7" s="45">
        <f>IF(BL!AN30&gt;0,BL!AN29,"")</f>
        <v>46</v>
      </c>
      <c r="AC7" s="45">
        <f>IF(BL!AO30&gt;0,BL!AO29,"")</f>
        <v>178</v>
      </c>
      <c r="AD7" s="45">
        <f>IF(BL!AP30&gt;0,BL!AP29,"")</f>
        <v>280</v>
      </c>
      <c r="AE7" s="45">
        <f>IF(BL!AQ30&gt;0,BL!AQ29,"")</f>
        <v>257</v>
      </c>
      <c r="AF7" s="45">
        <f>IF(BL!AR30&gt;0,BL!AR29,"")</f>
        <v>344</v>
      </c>
      <c r="AG7" s="45">
        <f>IF(BL!AS30&gt;0,BL!AS29,"")</f>
        <v>258</v>
      </c>
      <c r="AH7" s="45">
        <f>IF(BL!AT30&gt;0,BL!AT29,"")</f>
        <v>131</v>
      </c>
      <c r="AI7" s="45">
        <f>IF(BL!AU30&gt;0,BL!AU29,"")</f>
        <v>75</v>
      </c>
      <c r="AJ7" s="45">
        <f>IF(BL!AV30&gt;0,BL!AV29,"")</f>
        <v>63</v>
      </c>
      <c r="AK7" s="45">
        <f>IF(BL!AW30&gt;0,BL!AW29,"")</f>
        <v>214</v>
      </c>
      <c r="AL7" s="45">
        <f>IF(BL!AX30&gt;0,BL!AX29,"")</f>
        <v>241</v>
      </c>
      <c r="AM7" s="45">
        <f>IF(BL!AY30&gt;0,BL!AY29,"")</f>
        <v>644</v>
      </c>
      <c r="AN7" s="45">
        <f>IF(BL!AZ30&gt;0,BL!AZ29,"")</f>
        <v>406</v>
      </c>
      <c r="AO7" s="45">
        <f>IF(BL!BA30&gt;0,BL!BA29,"")</f>
        <v>643</v>
      </c>
      <c r="AP7" s="45">
        <f>IF(BL!BB30&gt;0,BL!BB29,"")</f>
        <v>1797</v>
      </c>
      <c r="AQ7" s="45">
        <f>IF(BL!BC30&gt;0,BL!BC29,"")</f>
        <v>628</v>
      </c>
      <c r="AR7" s="45">
        <f>IF(BL!BD30&gt;0,BL!BD29,"")</f>
        <v>23</v>
      </c>
      <c r="AS7" s="45">
        <f>IF(BL!BE30&gt;0,BL!BE29,"")</f>
        <v>824</v>
      </c>
      <c r="AT7" s="45">
        <f>IF(BL!BF30&gt;0,BL!BF29,"")</f>
        <v>520</v>
      </c>
      <c r="AU7" s="45">
        <f>IF(BL!BG30&gt;0,BL!BG29,"")</f>
        <v>205</v>
      </c>
      <c r="AV7" s="45">
        <f>IF(BL!BH30&gt;0,BL!BH29,"")</f>
        <v>224</v>
      </c>
      <c r="AW7" s="45">
        <f>IF(BL!BI30&gt;0,BL!BI29,"")</f>
        <v>34</v>
      </c>
      <c r="AX7" s="45">
        <f>IF(BL!BJ30&gt;0,BL!BJ29,"")</f>
        <v>0</v>
      </c>
      <c r="AY7" s="45">
        <f>IF(BL!BK30&gt;0,BL!BK29,"")</f>
        <v>58</v>
      </c>
      <c r="AZ7" s="45">
        <f>IF(BL!BL30&gt;0,BL!BL29,"")</f>
        <v>0</v>
      </c>
      <c r="BA7" s="45">
        <f>IF(BL!BM30&gt;0,BL!BM29,"")</f>
        <v>29</v>
      </c>
      <c r="BB7" s="67">
        <f t="shared" si="0"/>
        <v>8223</v>
      </c>
      <c r="BC7" s="73">
        <v>9.973684210526315</v>
      </c>
      <c r="BD7" s="68">
        <f t="shared" si="1"/>
        <v>824.46965699208454</v>
      </c>
    </row>
    <row r="8" spans="1:56">
      <c r="A8" s="70" t="s">
        <v>379</v>
      </c>
      <c r="B8" s="45" t="str">
        <f>IF(TG!N51&gt;0,TG!N50,"")</f>
        <v/>
      </c>
      <c r="C8" s="45">
        <f>IF(TG!O51&gt;0,TG!O50,"")</f>
        <v>277</v>
      </c>
      <c r="D8" s="45">
        <f>IF(TG!P51&gt;0,TG!P50,"")</f>
        <v>2</v>
      </c>
      <c r="E8" s="45">
        <f>IF(TG!Q51&gt;0,TG!Q50,"")</f>
        <v>8</v>
      </c>
      <c r="F8" s="45">
        <f>IF(TG!R51&gt;0,TG!R50,"")</f>
        <v>1</v>
      </c>
      <c r="G8" s="45">
        <f>IF(TG!S51&gt;0,TG!S50,"")</f>
        <v>0</v>
      </c>
      <c r="H8" s="45">
        <f>IF(TG!T51&gt;0,TG!T50,"")</f>
        <v>0</v>
      </c>
      <c r="I8" s="45">
        <f>IF(TG!U51&gt;0,TG!U50,"")</f>
        <v>0</v>
      </c>
      <c r="J8" s="45">
        <f>IF(TG!V51&gt;0,TG!V50,"")</f>
        <v>0</v>
      </c>
      <c r="K8" s="45">
        <f>IF(TG!W51&gt;0,TG!W50,"")</f>
        <v>0</v>
      </c>
      <c r="L8" s="45">
        <f>IF(TG!X51&gt;0,TG!X50,"")</f>
        <v>0</v>
      </c>
      <c r="M8" s="45">
        <f>IF(TG!Y51&gt;0,TG!Y50,"")</f>
        <v>0</v>
      </c>
      <c r="N8" s="45">
        <f>IF(TG!Z51&gt;0,TG!Z50,"")</f>
        <v>5</v>
      </c>
      <c r="O8" s="45">
        <f>IF(TG!AA51&gt;0,TG!AA50,"")</f>
        <v>0</v>
      </c>
      <c r="P8" s="45">
        <f>IF(TG!AB51&gt;0,TG!AB50,"")</f>
        <v>0</v>
      </c>
      <c r="Q8" s="45">
        <f>IF(TG!AC51&gt;0,TG!AC50,"")</f>
        <v>0</v>
      </c>
      <c r="R8" s="45">
        <f>IF(TG!AD51&gt;0,TG!AD50,"")</f>
        <v>0</v>
      </c>
      <c r="S8" s="45">
        <f>IF(TG!AE51&gt;0,TG!AE50,"")</f>
        <v>0</v>
      </c>
      <c r="T8" s="72">
        <f>IF(TG!AF51&gt;0,TG!AF50,"")</f>
        <v>8</v>
      </c>
      <c r="U8" s="72">
        <f>IF(TG!AG51&gt;0,TG!AG50,"")</f>
        <v>0</v>
      </c>
      <c r="V8" s="72">
        <f>IF(TG!AH51&gt;0,TG!AH50,"")</f>
        <v>0</v>
      </c>
      <c r="W8" s="45">
        <f>IF(TG!AI51&gt;0,TG!AI50,"")</f>
        <v>0</v>
      </c>
      <c r="X8" s="45">
        <f>IF(TG!AJ51&gt;0,TG!AJ50,"")</f>
        <v>0</v>
      </c>
      <c r="Y8" s="45">
        <f>IF(TG!AK51&gt;0,TG!AK50,"")</f>
        <v>0</v>
      </c>
      <c r="Z8" s="45">
        <f>IF(TG!AL51&gt;0,TG!AL50,"")</f>
        <v>2</v>
      </c>
      <c r="AA8" s="45">
        <f>IF(TG!AM51&gt;0,TG!AM50,"")</f>
        <v>4</v>
      </c>
      <c r="AB8" s="45">
        <f>IF(TG!AN51&gt;0,TG!AN50,"")</f>
        <v>10</v>
      </c>
      <c r="AC8" s="45">
        <f>IF(TG!AO51&gt;0,TG!AO50,"")</f>
        <v>8</v>
      </c>
      <c r="AD8" s="45">
        <f>IF(TG!AP51&gt;0,TG!AP50,"")</f>
        <v>38</v>
      </c>
      <c r="AE8" s="45">
        <f>IF(TG!AQ51&gt;0,TG!AQ50,"")</f>
        <v>65</v>
      </c>
      <c r="AF8" s="45">
        <f>IF(TG!AR51&gt;0,TG!AR50,"")</f>
        <v>110</v>
      </c>
      <c r="AG8" s="45">
        <f>IF(TG!AS51&gt;0,TG!AS50,"")</f>
        <v>434</v>
      </c>
      <c r="AH8" s="45">
        <f>IF(TG!AT51&gt;0,TG!AT50,"")</f>
        <v>233</v>
      </c>
      <c r="AI8" s="45">
        <f>IF(TG!AU51&gt;0,TG!AU50,"")</f>
        <v>372</v>
      </c>
      <c r="AJ8" s="45">
        <f>IF(TG!AV51&gt;0,TG!AV50,"")</f>
        <v>802</v>
      </c>
      <c r="AK8" s="45">
        <f>IF(TG!AW51&gt;0,TG!AW50,"")</f>
        <v>689</v>
      </c>
      <c r="AL8" s="45">
        <f>IF(TG!AX51&gt;0,TG!AX50,"")</f>
        <v>533</v>
      </c>
      <c r="AM8" s="45">
        <f>IF(TG!AY51&gt;0,TG!AY50,"")</f>
        <v>1171</v>
      </c>
      <c r="AN8" s="45">
        <f>IF(TG!AZ51&gt;0,TG!AZ50,"")</f>
        <v>947</v>
      </c>
      <c r="AO8" s="45">
        <f>IF(TG!BA51&gt;0,TG!BA50,"")</f>
        <v>651</v>
      </c>
      <c r="AP8" s="45">
        <f>IF(TG!BB51&gt;0,TG!BB50,"")</f>
        <v>666</v>
      </c>
      <c r="AQ8" s="45">
        <f>IF(TG!BC51&gt;0,TG!BC50,"")</f>
        <v>342</v>
      </c>
      <c r="AR8" s="45">
        <f>IF(TG!BD51&gt;0,TG!BD50,"")</f>
        <v>314</v>
      </c>
      <c r="AS8" s="45">
        <f>IF(TG!BE51&gt;0,TG!BE50,"")</f>
        <v>95</v>
      </c>
      <c r="AT8" s="45">
        <f>IF(TG!BF51&gt;0,TG!BF50,"")</f>
        <v>992</v>
      </c>
      <c r="AU8" s="45">
        <f>IF(TG!BG51&gt;0,TG!BG50,"")</f>
        <v>591</v>
      </c>
      <c r="AV8" s="45">
        <f>IF(TG!BH51&gt;0,TG!BH50,"")</f>
        <v>634</v>
      </c>
      <c r="AW8" s="45">
        <f>IF(TG!BI51&gt;0,TG!BI50,"")</f>
        <v>203</v>
      </c>
      <c r="AX8" s="45">
        <f>IF(TG!BJ51&gt;0,TG!BJ50,"")</f>
        <v>0</v>
      </c>
      <c r="AY8" s="45">
        <f>IF(TG!BK51&gt;0,TG!BK50,"")</f>
        <v>7</v>
      </c>
      <c r="AZ8" s="45">
        <f>IF(TG!BL51&gt;0,TG!BL50,"")</f>
        <v>116</v>
      </c>
      <c r="BA8" s="45" t="str">
        <f>IF(TG!BM51&gt;0,TG!BM50,"")</f>
        <v/>
      </c>
      <c r="BB8" s="67">
        <f t="shared" si="0"/>
        <v>10330</v>
      </c>
      <c r="BC8" s="73">
        <v>13.08</v>
      </c>
      <c r="BD8" s="68">
        <f t="shared" si="1"/>
        <v>789.75535168195722</v>
      </c>
    </row>
    <row r="9" spans="1:56" s="73" customFormat="1">
      <c r="A9" s="72" t="s">
        <v>502</v>
      </c>
      <c r="B9" s="72">
        <f>IF(ZH!N88&gt;0,ZH!N87,"")</f>
        <v>129</v>
      </c>
      <c r="C9" s="72">
        <f>IF(ZH!O88&gt;0,ZH!O87,"")</f>
        <v>1247.5</v>
      </c>
      <c r="D9" s="72">
        <f>IF(ZH!P88&gt;0,ZH!P87,"")</f>
        <v>47</v>
      </c>
      <c r="E9" s="72">
        <f>IF(ZH!Q88&gt;0,ZH!Q87,"")</f>
        <v>1655.5</v>
      </c>
      <c r="F9" s="72">
        <f>IF(ZH!R88&gt;0,ZH!R87,"")</f>
        <v>8</v>
      </c>
      <c r="G9" s="72">
        <f>IF(ZH!S88&gt;0,ZH!S87,"")</f>
        <v>3</v>
      </c>
      <c r="H9" s="72">
        <f>IF(ZH!T88&gt;0,ZH!T87,"")</f>
        <v>0</v>
      </c>
      <c r="I9" s="72">
        <f>IF(ZH!U88&gt;0,ZH!U87,"")</f>
        <v>1</v>
      </c>
      <c r="J9" s="72">
        <f>IF(ZH!V88&gt;0,ZH!V87,"")</f>
        <v>0</v>
      </c>
      <c r="K9" s="72">
        <f>IF(ZH!W88&gt;0,ZH!W87,"")</f>
        <v>0</v>
      </c>
      <c r="L9" s="72">
        <f>IF(ZH!X88&gt;0,ZH!X87,"")</f>
        <v>0</v>
      </c>
      <c r="M9" s="72">
        <f>IF(ZH!Y88&gt;0,ZH!Y87,"")</f>
        <v>10</v>
      </c>
      <c r="N9" s="72">
        <f>IF(ZH!Z88&gt;0,ZH!Z87,"")</f>
        <v>0</v>
      </c>
      <c r="O9" s="72">
        <f>IF(ZH!AA88&gt;0,ZH!AA87,"")</f>
        <v>12.5</v>
      </c>
      <c r="P9" s="72">
        <f>IF(ZH!AB88&gt;0,ZH!AB87,"")</f>
        <v>0</v>
      </c>
      <c r="Q9" s="72">
        <f>IF(ZH!AC88&gt;0,ZH!AC87,"")</f>
        <v>10.5</v>
      </c>
      <c r="R9" s="72">
        <f>IF(ZH!AD88&gt;0,ZH!AD87,"")</f>
        <v>0</v>
      </c>
      <c r="S9" s="72">
        <f>IF(ZH!AE88&gt;0,ZH!AE87,"")</f>
        <v>16</v>
      </c>
      <c r="T9" s="72">
        <f>IF(ZH!AF88&gt;0,ZH!AF87,"")</f>
        <v>2</v>
      </c>
      <c r="U9" s="72">
        <f>IF(ZH!AG88&gt;0,ZH!AG87,"")</f>
        <v>4</v>
      </c>
      <c r="V9" s="72">
        <f>IF(ZH!AH88&gt;0,ZH!AH87,"")</f>
        <v>10</v>
      </c>
      <c r="W9" s="72">
        <f>IF(ZH!AI88&gt;0,ZH!AI87,"")</f>
        <v>3</v>
      </c>
      <c r="X9" s="72">
        <f>IF(ZH!AJ88&gt;0,ZH!AJ87,"")</f>
        <v>11</v>
      </c>
      <c r="Y9" s="72">
        <f>IF(ZH!AK88&gt;0,ZH!AK87,"")</f>
        <v>10</v>
      </c>
      <c r="Z9" s="72">
        <f>IF(ZH!AL88&gt;0,ZH!AL87,"")</f>
        <v>19</v>
      </c>
      <c r="AA9" s="72">
        <f>IF(ZH!AM88&gt;0,ZH!AM87,"")</f>
        <v>35</v>
      </c>
      <c r="AB9" s="72">
        <f>IF(ZH!AN88&gt;0,ZH!AN87,"")</f>
        <v>78</v>
      </c>
      <c r="AC9" s="72">
        <f>IF(ZH!AO88&gt;0,ZH!AO87,"")</f>
        <v>147</v>
      </c>
      <c r="AD9" s="72">
        <f>IF(ZH!AP88&gt;0,ZH!AP87,"")</f>
        <v>253</v>
      </c>
      <c r="AE9" s="72">
        <f>IF(ZH!AQ88&gt;0,ZH!AQ87,"")</f>
        <v>482</v>
      </c>
      <c r="AF9" s="72">
        <f>IF(ZH!AR88&gt;0,ZH!AR87,"")</f>
        <v>291</v>
      </c>
      <c r="AG9" s="72">
        <f>IF(ZH!AS88&gt;0,ZH!AS87,"")</f>
        <v>256</v>
      </c>
      <c r="AH9" s="72">
        <f>IF(ZH!AT88&gt;0,ZH!AT87,"")</f>
        <v>240</v>
      </c>
      <c r="AI9" s="72">
        <f>IF(ZH!AU88&gt;0,ZH!AU87,"")</f>
        <v>144</v>
      </c>
      <c r="AJ9" s="72">
        <f>IF(ZH!AV88&gt;0,ZH!AV87,"")</f>
        <v>576</v>
      </c>
      <c r="AK9" s="72">
        <f>IF(ZH!AW88&gt;0,ZH!AW87,"")</f>
        <v>3761</v>
      </c>
      <c r="AL9" s="72">
        <f>IF(ZH!AX88&gt;0,ZH!AX87,"")</f>
        <v>1729.5</v>
      </c>
      <c r="AM9" s="72">
        <f>IF(ZH!AY88&gt;0,ZH!AY87,"")</f>
        <v>3722</v>
      </c>
      <c r="AN9" s="72">
        <f>IF(ZH!AZ88&gt;0,ZH!AZ87,"")</f>
        <v>1761</v>
      </c>
      <c r="AO9" s="72">
        <f>IF(ZH!BA88&gt;0,ZH!BA87,"")</f>
        <v>1961</v>
      </c>
      <c r="AP9" s="72">
        <f>IF(ZH!BB88&gt;0,ZH!BB87,"")</f>
        <v>1380</v>
      </c>
      <c r="AQ9" s="72">
        <f>IF(ZH!BC88&gt;0,ZH!BC87,"")</f>
        <v>881</v>
      </c>
      <c r="AR9" s="72">
        <f>IF(ZH!BD88&gt;0,ZH!BD87,"")</f>
        <v>301</v>
      </c>
      <c r="AS9" s="72">
        <f>IF(ZH!BE88&gt;0,ZH!BE87,"")</f>
        <v>2038</v>
      </c>
      <c r="AT9" s="72">
        <f>IF(ZH!BF88&gt;0,ZH!BF87,"")</f>
        <v>4458.5</v>
      </c>
      <c r="AU9" s="72">
        <f>IF(ZH!BG88&gt;0,ZH!BG87,"")</f>
        <v>8161.5</v>
      </c>
      <c r="AV9" s="72">
        <f>IF(ZH!BH88&gt;0,ZH!BH87,"")</f>
        <v>5206</v>
      </c>
      <c r="AW9" s="72">
        <f>IF(ZH!BI88&gt;0,ZH!BI87,"")</f>
        <v>4484</v>
      </c>
      <c r="AX9" s="72">
        <f>IF(ZH!BJ88&gt;0,ZH!BJ87,"")</f>
        <v>541</v>
      </c>
      <c r="AY9" s="72">
        <f>IF(ZH!BK88&gt;0,ZH!BK87,"")</f>
        <v>2118</v>
      </c>
      <c r="AZ9" s="72">
        <f>IF(ZH!BL88&gt;0,ZH!BL87,"")</f>
        <v>493</v>
      </c>
      <c r="BA9" s="72">
        <f>IF(ZH!BM88&gt;0,ZH!BM87,"")</f>
        <v>1806</v>
      </c>
      <c r="BB9" s="67">
        <f t="shared" si="0"/>
        <v>50503.5</v>
      </c>
      <c r="BC9" s="73">
        <v>21.903846153846153</v>
      </c>
      <c r="BD9" s="77">
        <f t="shared" si="1"/>
        <v>2305.6909569798067</v>
      </c>
    </row>
    <row r="10" spans="1:56" ht="13.5" customHeight="1">
      <c r="A10" s="45" t="s">
        <v>27</v>
      </c>
      <c r="B10" s="45">
        <f>IF(BE!N37&gt;0,BE!N36,"")</f>
        <v>0</v>
      </c>
      <c r="C10" s="45">
        <f>IF(BE!O37&gt;0,BE!O36,"")</f>
        <v>11</v>
      </c>
      <c r="D10" s="45">
        <f>IF(BE!P37&gt;0,BE!P36,"")</f>
        <v>1</v>
      </c>
      <c r="E10" s="45">
        <f>IF(BE!Q37&gt;0,BE!Q36,"")</f>
        <v>0</v>
      </c>
      <c r="F10" s="45">
        <f>IF(BE!R37&gt;0,BE!R36,"")</f>
        <v>0</v>
      </c>
      <c r="G10" s="45">
        <f>IF(BE!S37&gt;0,BE!S36,"")</f>
        <v>0</v>
      </c>
      <c r="H10" s="45">
        <f>IF(BE!T37&gt;0,BE!T36,"")</f>
        <v>0</v>
      </c>
      <c r="I10" s="45">
        <f>IF(BE!U37&gt;0,BE!U36,"")</f>
        <v>0</v>
      </c>
      <c r="J10" s="45">
        <f>IF(BE!V37&gt;0,BE!V36,"")</f>
        <v>1</v>
      </c>
      <c r="K10" s="45">
        <f>IF(BE!W37&gt;0,BE!W36,"")</f>
        <v>0</v>
      </c>
      <c r="L10" s="45">
        <f>IF(BE!X37&gt;0,BE!X36,"")</f>
        <v>0</v>
      </c>
      <c r="M10" s="45">
        <f>IF(BE!Y37&gt;0,BE!Y36,"")</f>
        <v>0</v>
      </c>
      <c r="N10" s="45">
        <f>IF(BE!Z37&gt;0,BE!Z36,"")</f>
        <v>5</v>
      </c>
      <c r="O10" s="45">
        <f>IF(BE!AA37&gt;0,BE!AA36,"")</f>
        <v>0</v>
      </c>
      <c r="P10" s="45">
        <f>IF(BE!AB37&gt;0,BE!AB36,"")</f>
        <v>0</v>
      </c>
      <c r="Q10" s="45">
        <f>IF(BE!AC37&gt;0,BE!AC36,"")</f>
        <v>0</v>
      </c>
      <c r="R10" s="45">
        <f>IF(BE!AD37&gt;0,BE!AD36,"")</f>
        <v>1</v>
      </c>
      <c r="S10" s="45">
        <f>IF(BE!AE37&gt;0,BE!AE36,"")</f>
        <v>51</v>
      </c>
      <c r="T10" s="72">
        <f>IF(BE!AF37&gt;0,BE!AF36,"")</f>
        <v>13</v>
      </c>
      <c r="U10" s="72">
        <f>IF(BE!AG37&gt;0,BE!AG36,"")</f>
        <v>27</v>
      </c>
      <c r="V10" s="72">
        <f>IF(BE!AH37&gt;0,BE!AH36,"")</f>
        <v>7</v>
      </c>
      <c r="W10" s="45">
        <f>IF(BE!AI37&gt;0,BE!AI36,"")</f>
        <v>7</v>
      </c>
      <c r="X10" s="45">
        <f>IF(BE!AJ37&gt;0,BE!AJ36,"")</f>
        <v>2</v>
      </c>
      <c r="Y10" s="45">
        <f>IF(BE!AK37&gt;0,BE!AK36,"")</f>
        <v>5</v>
      </c>
      <c r="Z10" s="45">
        <f>IF(BE!AL37&gt;0,BE!AL36,"")</f>
        <v>37</v>
      </c>
      <c r="AA10" s="45">
        <f>IF(BE!AM37&gt;0,BE!AM36,"")</f>
        <v>92</v>
      </c>
      <c r="AB10" s="45">
        <f>IF(BE!AN37&gt;0,BE!AN36,"")</f>
        <v>115</v>
      </c>
      <c r="AC10" s="45">
        <f>IF(BE!AO37&gt;0,BE!AO36,"")</f>
        <v>166</v>
      </c>
      <c r="AD10" s="45">
        <f>IF(BE!AP37&gt;0,BE!AP36,"")</f>
        <v>592</v>
      </c>
      <c r="AE10" s="45">
        <f>IF(BE!AQ37&gt;0,BE!AQ36,"")</f>
        <v>710</v>
      </c>
      <c r="AF10" s="45">
        <f>IF(BE!AR37&gt;0,BE!AR36,"")</f>
        <v>373</v>
      </c>
      <c r="AG10" s="45">
        <f>IF(BE!AS37&gt;0,BE!AS36,"")</f>
        <v>1069</v>
      </c>
      <c r="AH10" s="45">
        <f>IF(BE!AT37&gt;0,BE!AT36,"")</f>
        <v>427</v>
      </c>
      <c r="AI10" s="45">
        <f>IF(BE!AU37&gt;0,BE!AU36,"")</f>
        <v>340</v>
      </c>
      <c r="AJ10" s="45">
        <f>IF(BE!AV37&gt;0,BE!AV36,"")</f>
        <v>955</v>
      </c>
      <c r="AK10" s="45">
        <f>IF(BE!AW37&gt;0,BE!AW36,"")</f>
        <v>1510</v>
      </c>
      <c r="AL10" s="45">
        <f>IF(BE!AX37&gt;0,BE!AX36,"")</f>
        <v>1624</v>
      </c>
      <c r="AM10" s="45">
        <f>IF(BE!AY37&gt;0,BE!AY36,"")</f>
        <v>504</v>
      </c>
      <c r="AN10" s="45">
        <f>IF(BE!AZ37&gt;0,BE!AZ36,"")</f>
        <v>369</v>
      </c>
      <c r="AO10" s="45">
        <f>IF(BE!BA37&gt;0,BE!BA36,"")</f>
        <v>144</v>
      </c>
      <c r="AP10" s="45" t="str">
        <f>IF(BE!BB37&gt;0,BE!BB36,"")</f>
        <v/>
      </c>
      <c r="AQ10" s="45" t="str">
        <f>IF(BE!BC37&gt;0,BE!BC36,"")</f>
        <v/>
      </c>
      <c r="AR10" s="45" t="str">
        <f>IF(BE!BD37&gt;0,BE!BD36,"")</f>
        <v/>
      </c>
      <c r="AS10" s="45" t="str">
        <f>IF(BE!BE37&gt;0,BE!BE36,"")</f>
        <v/>
      </c>
      <c r="AT10" s="45" t="str">
        <f>IF(BE!BF37&gt;0,BE!BF36,"")</f>
        <v/>
      </c>
      <c r="AU10" s="45" t="str">
        <f>IF(BE!BG37&gt;0,BE!BG36,"")</f>
        <v/>
      </c>
      <c r="AV10" s="45" t="str">
        <f>IF(BE!BH37&gt;0,BE!BH36,"")</f>
        <v/>
      </c>
      <c r="AW10" s="45" t="str">
        <f>IF(BE!BI37&gt;0,BE!BI36,"")</f>
        <v/>
      </c>
      <c r="AX10" s="45" t="str">
        <f>IF(BE!BJ37&gt;0,BE!BJ36,"")</f>
        <v/>
      </c>
      <c r="AY10" s="45" t="str">
        <f>IF(BE!BK37&gt;0,BE!BK36,"")</f>
        <v/>
      </c>
      <c r="AZ10" s="45" t="str">
        <f>IF(BE!BL37&gt;0,BE!BL36,"")</f>
        <v/>
      </c>
      <c r="BA10" s="45" t="str">
        <f>IF(BE!BM37&gt;0,BE!BM36,"")</f>
        <v/>
      </c>
      <c r="BB10" s="67">
        <f t="shared" si="0"/>
        <v>9158</v>
      </c>
      <c r="BC10" s="73">
        <v>8.2249999999999996</v>
      </c>
      <c r="BD10" s="68">
        <f t="shared" si="1"/>
        <v>1113.4346504559271</v>
      </c>
    </row>
    <row r="11" spans="1:56">
      <c r="A11" s="45" t="s">
        <v>178</v>
      </c>
      <c r="B11" s="45" t="str">
        <f>IF(FR!N23&gt;0,FR!N22,"")</f>
        <v/>
      </c>
      <c r="C11" s="45" t="str">
        <f>IF(FR!O23&gt;0,FR!O22,"")</f>
        <v/>
      </c>
      <c r="D11" s="45" t="str">
        <f>IF(FR!P23&gt;0,FR!P22,"")</f>
        <v/>
      </c>
      <c r="E11" s="45" t="str">
        <f>IF(FR!Q23&gt;0,FR!Q22,"")</f>
        <v/>
      </c>
      <c r="F11" s="45">
        <f>IF(FR!R23&gt;0,FR!R22,"")</f>
        <v>554</v>
      </c>
      <c r="G11" s="45" t="str">
        <f>IF(FR!S23&gt;0,FR!S22,"")</f>
        <v/>
      </c>
      <c r="H11" s="45" t="str">
        <f>IF(FR!T23&gt;0,FR!T22,"")</f>
        <v/>
      </c>
      <c r="I11" s="45" t="str">
        <f>IF(FR!U23&gt;0,FR!U22,"")</f>
        <v/>
      </c>
      <c r="J11" s="45">
        <f>IF(FR!V23&gt;0,FR!V22,"")</f>
        <v>0</v>
      </c>
      <c r="K11" s="45">
        <f>IF(FR!W23&gt;0,FR!W22,"")</f>
        <v>0</v>
      </c>
      <c r="L11" s="45" t="str">
        <f>IF(FR!X23&gt;0,FR!X22,"")</f>
        <v/>
      </c>
      <c r="M11" s="45">
        <f>IF(FR!Y23&gt;0,FR!Y22,"")</f>
        <v>0</v>
      </c>
      <c r="N11" s="45" t="str">
        <f>IF(FR!Z23&gt;0,FR!Z22,"")</f>
        <v/>
      </c>
      <c r="O11" s="45">
        <f>IF(FR!AA23&gt;0,FR!AA22,"")</f>
        <v>0</v>
      </c>
      <c r="P11" s="45" t="str">
        <f>IF(FR!AB23&gt;0,FR!AB22,"")</f>
        <v/>
      </c>
      <c r="Q11" s="45">
        <f>IF(FR!AC23&gt;0,FR!AC22,"")</f>
        <v>6</v>
      </c>
      <c r="R11" s="45" t="str">
        <f>IF(FR!AD23&gt;0,FR!AD22,"")</f>
        <v/>
      </c>
      <c r="S11" s="45">
        <f>IF(FR!AE23&gt;0,FR!AE22,"")</f>
        <v>228</v>
      </c>
      <c r="T11" s="72" t="str">
        <f>IF(FR!AF23&gt;0,FR!AF22,"")</f>
        <v/>
      </c>
      <c r="U11" s="72">
        <f>IF(FR!AG23&gt;0,FR!AG22,"")</f>
        <v>119</v>
      </c>
      <c r="V11" s="72">
        <f>IF(FR!AH23&gt;0,FR!AH22,"")</f>
        <v>151</v>
      </c>
      <c r="W11" s="45">
        <f>IF(FR!AI23&gt;0,FR!AI22,"")</f>
        <v>58</v>
      </c>
      <c r="X11" s="45" t="str">
        <f>IF(FR!AJ23&gt;0,FR!AJ22,"")</f>
        <v/>
      </c>
      <c r="Y11" s="45">
        <f>IF(FR!AK23&gt;0,FR!AK22,"")</f>
        <v>49</v>
      </c>
      <c r="Z11" s="45">
        <f>IF(FR!AL23&gt;0,FR!AL22,"")</f>
        <v>86</v>
      </c>
      <c r="AA11" s="45" t="str">
        <f>IF(FR!AM23&gt;0,FR!AM22,"")</f>
        <v/>
      </c>
      <c r="AB11" s="45">
        <f>IF(FR!AN23&gt;0,FR!AN22,"")</f>
        <v>251</v>
      </c>
      <c r="AC11" s="45">
        <f>IF(FR!AO23&gt;0,FR!AO22,"")</f>
        <v>1162</v>
      </c>
      <c r="AD11" s="45" t="str">
        <f>IF(FR!AP23&gt;0,FR!AP22,"")</f>
        <v/>
      </c>
      <c r="AE11" s="45">
        <f>IF(FR!AQ23&gt;0,FR!AQ22,"")</f>
        <v>2693</v>
      </c>
      <c r="AF11" s="45" t="str">
        <f>IF(FR!AR23&gt;0,FR!AR22,"")</f>
        <v/>
      </c>
      <c r="AG11" s="45">
        <f>IF(FR!AS23&gt;0,FR!AS22,"")</f>
        <v>169</v>
      </c>
      <c r="AH11" s="45">
        <f>IF(FR!AT23&gt;0,FR!AT22,"")</f>
        <v>386</v>
      </c>
      <c r="AI11" s="45" t="str">
        <f>IF(FR!AU23&gt;0,FR!AU22,"")</f>
        <v/>
      </c>
      <c r="AJ11" s="45">
        <f>IF(FR!AV23&gt;0,FR!AV22,"")</f>
        <v>323</v>
      </c>
      <c r="AK11" s="45" t="str">
        <f>IF(FR!AW23&gt;0,FR!AW22,"")</f>
        <v/>
      </c>
      <c r="AL11" s="45">
        <f>IF(FR!AX23&gt;0,FR!AX22,"")</f>
        <v>2365</v>
      </c>
      <c r="AM11" s="45">
        <f>IF(FR!AY23&gt;0,FR!AY22,"")</f>
        <v>2120</v>
      </c>
      <c r="AN11" s="45" t="str">
        <f>IF(FR!AZ23&gt;0,FR!AZ22,"")</f>
        <v/>
      </c>
      <c r="AO11" s="45">
        <f>IF(FR!BA23&gt;0,FR!BA22,"")</f>
        <v>1765</v>
      </c>
      <c r="AP11" s="45" t="str">
        <f>IF(FR!BB23&gt;0,FR!BB22,"")</f>
        <v/>
      </c>
      <c r="AQ11" s="45">
        <f>IF(FR!BC23&gt;0,FR!BC22,"")</f>
        <v>1974</v>
      </c>
      <c r="AR11" s="45" t="str">
        <f>IF(FR!BD23&gt;0,FR!BD22,"")</f>
        <v/>
      </c>
      <c r="AS11" s="45">
        <f>IF(FR!BE23&gt;0,FR!BE22,"")</f>
        <v>1979</v>
      </c>
      <c r="AT11" s="45" t="str">
        <f>IF(FR!BF23&gt;0,FR!BF22,"")</f>
        <v/>
      </c>
      <c r="AU11" s="45" t="str">
        <f>IF(FR!BG23&gt;0,FR!BG22,"")</f>
        <v/>
      </c>
      <c r="AV11" s="45" t="str">
        <f>IF(FR!BH23&gt;0,FR!BH22,"")</f>
        <v/>
      </c>
      <c r="AW11" s="45">
        <f>IF(FR!BI23&gt;0,FR!BI22,"")</f>
        <v>6189</v>
      </c>
      <c r="AX11" s="45" t="str">
        <f>IF(FR!BJ23&gt;0,FR!BJ22,"")</f>
        <v/>
      </c>
      <c r="AY11" s="45" t="str">
        <f>IF(FR!BK23&gt;0,FR!BK22,"")</f>
        <v/>
      </c>
      <c r="AZ11" s="45" t="str">
        <f>IF(FR!BL23&gt;0,FR!BL22,"")</f>
        <v/>
      </c>
      <c r="BA11" s="45">
        <f>IF(FR!BM23&gt;0,FR!BM22,"")</f>
        <v>5031</v>
      </c>
      <c r="BB11" s="67">
        <f t="shared" si="0"/>
        <v>27658</v>
      </c>
      <c r="BC11" s="73">
        <v>1.9583333333333333</v>
      </c>
      <c r="BD11" s="68">
        <f t="shared" si="1"/>
        <v>14123.234042553193</v>
      </c>
    </row>
    <row r="12" spans="1:56">
      <c r="A12" s="45" t="s">
        <v>220</v>
      </c>
      <c r="B12" s="45" t="str">
        <f>IF(GE!N32&gt;0,GE!N31,"")</f>
        <v/>
      </c>
      <c r="C12" s="45" t="str">
        <f>IF(GE!O32&gt;0,GE!O31,"")</f>
        <v/>
      </c>
      <c r="D12" s="45" t="str">
        <f>IF(GE!P32&gt;0,GE!P31,"")</f>
        <v/>
      </c>
      <c r="E12" s="45" t="str">
        <f>IF(GE!Q32&gt;0,GE!Q31,"")</f>
        <v/>
      </c>
      <c r="F12" s="45" t="str">
        <f>IF(GE!R32&gt;0,GE!R31,"")</f>
        <v/>
      </c>
      <c r="G12" s="45" t="str">
        <f>IF(GE!S32&gt;0,GE!S31,"")</f>
        <v/>
      </c>
      <c r="H12" s="45" t="str">
        <f>IF(GE!T32&gt;0,GE!T31,"")</f>
        <v/>
      </c>
      <c r="I12" s="45" t="str">
        <f>IF(GE!U32&gt;0,GE!U31,"")</f>
        <v/>
      </c>
      <c r="J12" s="45" t="str">
        <f>IF(GE!V32&gt;0,GE!V31,"")</f>
        <v/>
      </c>
      <c r="K12" s="45" t="str">
        <f>IF(GE!W32&gt;0,GE!W31,"")</f>
        <v/>
      </c>
      <c r="L12" s="45" t="str">
        <f>IF(GE!X32&gt;0,GE!X31,"")</f>
        <v/>
      </c>
      <c r="M12" s="45" t="str">
        <f>IF(GE!Y32&gt;0,GE!Y31,"")</f>
        <v/>
      </c>
      <c r="N12" s="45" t="str">
        <f>IF(GE!Z32&gt;0,GE!Z31,"")</f>
        <v/>
      </c>
      <c r="O12" s="45" t="str">
        <f>IF(GE!AA32&gt;0,GE!AA31,"")</f>
        <v/>
      </c>
      <c r="P12" s="45" t="str">
        <f>IF(GE!AB32&gt;0,GE!AB31,"")</f>
        <v/>
      </c>
      <c r="Q12" s="45" t="str">
        <f>IF(GE!AC32&gt;0,GE!AC31,"")</f>
        <v/>
      </c>
      <c r="R12" s="45">
        <f>IF(GE!AD32&gt;0,GE!AD31,"")</f>
        <v>48</v>
      </c>
      <c r="S12" s="45">
        <f>IF(GE!AE32&gt;0,GE!AE31,"")</f>
        <v>64</v>
      </c>
      <c r="T12" s="72">
        <f>IF(GE!AF32&gt;0,GE!AF31,"")</f>
        <v>29</v>
      </c>
      <c r="U12" s="72">
        <f>IF(GE!AG32&gt;0,GE!AG31,"")</f>
        <v>52</v>
      </c>
      <c r="V12" s="72">
        <f>IF(GE!AH32&gt;0,GE!AH31,"")</f>
        <v>60</v>
      </c>
      <c r="W12" s="45">
        <f>IF(GE!AI32&gt;0,GE!AI31,"")</f>
        <v>49</v>
      </c>
      <c r="X12" s="45">
        <f>IF(GE!AJ32&gt;0,GE!AJ31,"")</f>
        <v>23</v>
      </c>
      <c r="Y12" s="45">
        <f>IF(GE!AK32&gt;0,GE!AK31,"")</f>
        <v>40</v>
      </c>
      <c r="Z12" s="45">
        <f>IF(GE!AL32&gt;0,GE!AL31,"")</f>
        <v>36</v>
      </c>
      <c r="AA12" s="45">
        <f>IF(GE!AM32&gt;0,GE!AM31,"")</f>
        <v>36</v>
      </c>
      <c r="AB12" s="45">
        <f>IF(GE!AN32&gt;0,GE!AN31,"")</f>
        <v>114</v>
      </c>
      <c r="AC12" s="45">
        <f>IF(GE!AO32&gt;0,GE!AO31,"")</f>
        <v>239</v>
      </c>
      <c r="AD12" s="45">
        <f>IF(GE!AP32&gt;0,GE!AP31,"")</f>
        <v>242</v>
      </c>
      <c r="AE12" s="45">
        <f>IF(GE!AQ32&gt;0,GE!AQ31,"")</f>
        <v>72</v>
      </c>
      <c r="AF12" s="45">
        <f>IF(GE!AR32&gt;0,GE!AR31,"")</f>
        <v>73</v>
      </c>
      <c r="AG12" s="45">
        <f>IF(GE!AS32&gt;0,GE!AS31,"")</f>
        <v>128</v>
      </c>
      <c r="AH12" s="45">
        <f>IF(GE!AT32&gt;0,GE!AT31,"")</f>
        <v>70</v>
      </c>
      <c r="AI12" s="45">
        <f>IF(GE!AU32&gt;0,GE!AU31,"")</f>
        <v>264</v>
      </c>
      <c r="AJ12" s="45">
        <f>IF(GE!AV32&gt;0,GE!AV31,"")</f>
        <v>694</v>
      </c>
      <c r="AK12" s="45">
        <f>IF(GE!AW32&gt;0,GE!AW31,"")</f>
        <v>1006</v>
      </c>
      <c r="AL12" s="45">
        <f>IF(GE!AX32&gt;0,GE!AX31,"")</f>
        <v>8588</v>
      </c>
      <c r="AM12" s="45">
        <f>IF(GE!AY32&gt;0,GE!AY31,"")</f>
        <v>2164</v>
      </c>
      <c r="AN12" s="45">
        <f>IF(GE!AZ32&gt;0,GE!AZ31,"")</f>
        <v>3402</v>
      </c>
      <c r="AO12" s="45">
        <f>IF(GE!BA32&gt;0,GE!BA31,"")</f>
        <v>3266</v>
      </c>
      <c r="AP12" s="45">
        <f>IF(GE!BB32&gt;0,GE!BB31,"")</f>
        <v>2855</v>
      </c>
      <c r="AQ12" s="45">
        <f>IF(GE!BC32&gt;0,GE!BC31,"")</f>
        <v>1712</v>
      </c>
      <c r="AR12" s="45" t="str">
        <f>IF(GE!BD32&gt;0,GE!BD31,"")</f>
        <v/>
      </c>
      <c r="AS12" s="45">
        <f>IF(GE!BE32&gt;0,GE!BE31,"")</f>
        <v>1458</v>
      </c>
      <c r="AT12" s="45" t="str">
        <f>IF(GE!BF32&gt;0,GE!BF31,"")</f>
        <v/>
      </c>
      <c r="AU12" s="45">
        <f>IF(GE!BG32&gt;0,GE!BG31,"")</f>
        <v>1000</v>
      </c>
      <c r="AV12" s="45" t="str">
        <f>IF(GE!BH32&gt;0,GE!BH31,"")</f>
        <v/>
      </c>
      <c r="AW12" s="45">
        <f>IF(GE!BI32&gt;0,GE!BI31,"")</f>
        <v>85</v>
      </c>
      <c r="AX12" s="45" t="str">
        <f>IF(GE!BJ32&gt;0,GE!BJ31,"")</f>
        <v/>
      </c>
      <c r="AY12" s="45">
        <f>IF(GE!BK32&gt;0,GE!BK31,"")</f>
        <v>47</v>
      </c>
      <c r="AZ12" s="45" t="str">
        <f>IF(GE!BL32&gt;0,GE!BL31,"")</f>
        <v/>
      </c>
      <c r="BA12" s="45" t="str">
        <f>IF(GE!BM32&gt;0,GE!BM31,"")</f>
        <v/>
      </c>
      <c r="BB12" s="67">
        <f t="shared" si="0"/>
        <v>27916</v>
      </c>
      <c r="BC12" s="73">
        <v>9.1764705882352935</v>
      </c>
      <c r="BD12" s="68">
        <f t="shared" si="1"/>
        <v>3042.1282051282055</v>
      </c>
    </row>
    <row r="13" spans="1:56">
      <c r="A13" s="45" t="s">
        <v>280</v>
      </c>
      <c r="B13" s="45" t="str">
        <f>IF(GR!N25&gt;0,GR!N24,"")</f>
        <v/>
      </c>
      <c r="C13" s="45" t="str">
        <f>IF(GR!O25&gt;0,GR!O24,"")</f>
        <v/>
      </c>
      <c r="D13" s="45" t="str">
        <f>IF(GR!P25&gt;0,GR!P24,"")</f>
        <v/>
      </c>
      <c r="E13" s="45" t="str">
        <f>IF(GR!Q25&gt;0,GR!Q24,"")</f>
        <v/>
      </c>
      <c r="F13" s="45" t="str">
        <f>IF(GR!R25&gt;0,GR!R24,"")</f>
        <v/>
      </c>
      <c r="G13" s="45" t="str">
        <f>IF(GR!S25&gt;0,GR!S24,"")</f>
        <v/>
      </c>
      <c r="H13" s="45" t="str">
        <f>IF(GR!T25&gt;0,GR!T24,"")</f>
        <v/>
      </c>
      <c r="I13" s="45" t="str">
        <f>IF(GR!U25&gt;0,GR!U24,"")</f>
        <v/>
      </c>
      <c r="J13" s="45" t="str">
        <f>IF(GR!V25&gt;0,GR!V24,"")</f>
        <v/>
      </c>
      <c r="K13" s="45" t="str">
        <f>IF(GR!W25&gt;0,GR!W24,"")</f>
        <v/>
      </c>
      <c r="L13" s="45" t="str">
        <f>IF(GR!X25&gt;0,GR!X24,"")</f>
        <v/>
      </c>
      <c r="M13" s="45" t="str">
        <f>IF(GR!Y25&gt;0,GR!Y24,"")</f>
        <v/>
      </c>
      <c r="N13" s="45" t="str">
        <f>IF(GR!Z25&gt;0,GR!Z24,"")</f>
        <v/>
      </c>
      <c r="O13" s="45" t="str">
        <f>IF(GR!AA25&gt;0,GR!AA24,"")</f>
        <v/>
      </c>
      <c r="P13" s="45" t="str">
        <f>IF(GR!AB25&gt;0,GR!AB24,"")</f>
        <v/>
      </c>
      <c r="Q13" s="45" t="str">
        <f>IF(GR!AC25&gt;0,GR!AC24,"")</f>
        <v/>
      </c>
      <c r="R13" s="45" t="str">
        <f>IF(GR!AD25&gt;0,GR!AD24,"")</f>
        <v/>
      </c>
      <c r="S13" s="45" t="str">
        <f>IF(GR!AE25&gt;0,GR!AE24,"")</f>
        <v/>
      </c>
      <c r="T13" s="72" t="str">
        <f>IF(GR!AF25&gt;0,GR!AF24,"")</f>
        <v/>
      </c>
      <c r="U13" s="72" t="str">
        <f>IF(GR!AG25&gt;0,GR!AG24,"")</f>
        <v/>
      </c>
      <c r="V13" s="72" t="str">
        <f>IF(GR!AH25&gt;0,GR!AH24,"")</f>
        <v/>
      </c>
      <c r="W13" s="45" t="str">
        <f>IF(GR!AI25&gt;0,GR!AI24,"")</f>
        <v/>
      </c>
      <c r="X13" s="45" t="str">
        <f>IF(GR!AJ25&gt;0,GR!AJ24,"")</f>
        <v/>
      </c>
      <c r="Y13" s="45" t="str">
        <f>IF(GR!AK25&gt;0,GR!AK24,"")</f>
        <v/>
      </c>
      <c r="Z13" s="45" t="str">
        <f>IF(GR!AL25&gt;0,GR!AL24,"")</f>
        <v/>
      </c>
      <c r="AA13" s="45" t="str">
        <f>IF(GR!AM25&gt;0,GR!AM24,"")</f>
        <v/>
      </c>
      <c r="AB13" s="45" t="str">
        <f>IF(GR!AN25&gt;0,GR!AN24,"")</f>
        <v/>
      </c>
      <c r="AC13" s="45" t="str">
        <f>IF(GR!AO25&gt;0,GR!AO24,"")</f>
        <v/>
      </c>
      <c r="AD13" s="45" t="str">
        <f>IF(GR!AP25&gt;0,GR!AP24,"")</f>
        <v/>
      </c>
      <c r="AE13" s="45" t="str">
        <f>IF(GR!AQ25&gt;0,GR!AQ24,"")</f>
        <v/>
      </c>
      <c r="AF13" s="45" t="str">
        <f>IF(GR!AR25&gt;0,GR!AR24,"")</f>
        <v/>
      </c>
      <c r="AG13" s="45">
        <f>IF(GR!AS25&gt;0,GR!AS24,"")</f>
        <v>15</v>
      </c>
      <c r="AH13" s="45">
        <f>IF(GR!AT25&gt;0,GR!AT24,"")</f>
        <v>14</v>
      </c>
      <c r="AI13" s="45">
        <f>IF(GR!AU25&gt;0,GR!AU24,"")</f>
        <v>83</v>
      </c>
      <c r="AJ13" s="45">
        <f>IF(GR!AV25&gt;0,GR!AV24,"")</f>
        <v>241</v>
      </c>
      <c r="AK13" s="45">
        <f>IF(GR!AW25&gt;0,GR!AW24,"")</f>
        <v>239</v>
      </c>
      <c r="AL13" s="45">
        <f>IF(GR!AX25&gt;0,GR!AX24,"")</f>
        <v>405</v>
      </c>
      <c r="AM13" s="45">
        <f>IF(GR!AY25&gt;0,GR!AY24,"")</f>
        <v>222</v>
      </c>
      <c r="AN13" s="45">
        <f>IF(GR!AZ25&gt;0,GR!AZ24,"")</f>
        <v>227</v>
      </c>
      <c r="AO13" s="45">
        <f>IF(GR!BA25&gt;0,GR!BA24,"")</f>
        <v>317</v>
      </c>
      <c r="AP13" s="45">
        <f>IF(GR!BB25&gt;0,GR!BB24,"")</f>
        <v>449</v>
      </c>
      <c r="AQ13" s="45">
        <f>IF(GR!BC25&gt;0,GR!BC24,"")</f>
        <v>12</v>
      </c>
      <c r="AR13" s="45" t="str">
        <f>IF(GR!BD25&gt;0,GR!BD24,"")</f>
        <v/>
      </c>
      <c r="AS13" s="45" t="str">
        <f>IF(GR!BE25&gt;0,GR!BE24,"")</f>
        <v/>
      </c>
      <c r="AT13" s="45" t="str">
        <f>IF(GR!BF25&gt;0,GR!BF24,"")</f>
        <v/>
      </c>
      <c r="AU13" s="45" t="str">
        <f>IF(GR!BG25&gt;0,GR!BG24,"")</f>
        <v/>
      </c>
      <c r="AV13" s="45" t="str">
        <f>IF(GR!BH25&gt;0,GR!BH24,"")</f>
        <v/>
      </c>
      <c r="AW13" s="45" t="str">
        <f>IF(GR!BI25&gt;0,GR!BI24,"")</f>
        <v/>
      </c>
      <c r="AX13" s="45" t="str">
        <f>IF(GR!BJ25&gt;0,GR!BJ24,"")</f>
        <v/>
      </c>
      <c r="AY13" s="45" t="str">
        <f>IF(GR!BK25&gt;0,GR!BK24,"")</f>
        <v/>
      </c>
      <c r="AZ13" s="45" t="str">
        <f>IF(GR!BL25&gt;0,GR!BL24,"")</f>
        <v/>
      </c>
      <c r="BA13" s="45" t="str">
        <f>IF(GR!BM25&gt;0,GR!BM24,"")</f>
        <v/>
      </c>
      <c r="BB13" s="73">
        <f t="shared" si="0"/>
        <v>2224</v>
      </c>
      <c r="BC13" s="73">
        <v>5.5454545454545459</v>
      </c>
      <c r="BD13" s="77">
        <f t="shared" si="1"/>
        <v>401.04918032786884</v>
      </c>
    </row>
    <row r="14" spans="1:56">
      <c r="A14" s="45" t="s">
        <v>291</v>
      </c>
      <c r="B14" s="45">
        <f>IF(JU!N21&gt;0,JU!N20,"")</f>
        <v>14</v>
      </c>
      <c r="C14" s="45" t="str">
        <f>IF(JU!O21&gt;0,JU!O20,"")</f>
        <v/>
      </c>
      <c r="D14" s="45">
        <f>IF(JU!P21&gt;0,JU!P20,"")</f>
        <v>5</v>
      </c>
      <c r="E14" s="45" t="str">
        <f>IF(JU!Q21&gt;0,JU!Q20,"")</f>
        <v/>
      </c>
      <c r="F14" s="45">
        <f>IF(JU!R21&gt;0,JU!R20,"")</f>
        <v>5</v>
      </c>
      <c r="G14" s="45" t="str">
        <f>IF(JU!S21&gt;0,JU!S20,"")</f>
        <v/>
      </c>
      <c r="H14" s="45">
        <f>IF(JU!T21&gt;0,JU!T20,"")</f>
        <v>0</v>
      </c>
      <c r="I14" s="45" t="str">
        <f>IF(JU!U21&gt;0,JU!U20,"")</f>
        <v/>
      </c>
      <c r="J14" s="45">
        <f>IF(JU!V21&gt;0,JU!V20,"")</f>
        <v>1</v>
      </c>
      <c r="K14" s="45" t="str">
        <f>IF(JU!W21&gt;0,JU!W20,"")</f>
        <v/>
      </c>
      <c r="L14" s="45">
        <f>IF(JU!X21&gt;0,JU!X20,"")</f>
        <v>0</v>
      </c>
      <c r="M14" s="45" t="str">
        <f>IF(JU!Y21&gt;0,JU!Y20,"")</f>
        <v/>
      </c>
      <c r="N14" s="45">
        <f>IF(JU!Z21&gt;0,JU!Z20,"")</f>
        <v>1</v>
      </c>
      <c r="O14" s="45" t="str">
        <f>IF(JU!AA21&gt;0,JU!AA20,"")</f>
        <v/>
      </c>
      <c r="P14" s="45">
        <f>IF(JU!AB21&gt;0,JU!AB20,"")</f>
        <v>0</v>
      </c>
      <c r="Q14" s="45" t="str">
        <f>IF(JU!AC21&gt;0,JU!AC20,"")</f>
        <v/>
      </c>
      <c r="R14" s="45">
        <f>IF(JU!AD21&gt;0,JU!AD20,"")</f>
        <v>0</v>
      </c>
      <c r="S14" s="45" t="str">
        <f>IF(JU!AE21&gt;0,JU!AE20,"")</f>
        <v/>
      </c>
      <c r="T14" s="72">
        <f>IF(JU!AF21&gt;0,JU!AF20,"")</f>
        <v>1</v>
      </c>
      <c r="U14" s="72">
        <f>IF(JU!AG21&gt;0,JU!AG20,"")</f>
        <v>0</v>
      </c>
      <c r="V14" s="72">
        <f>IF(JU!AH21&gt;0,JU!AH20,"")</f>
        <v>0</v>
      </c>
      <c r="W14" s="45">
        <f>IF(JU!AI21&gt;0,JU!AI20,"")</f>
        <v>0</v>
      </c>
      <c r="X14" s="45">
        <f>IF(JU!AJ21&gt;0,JU!AJ20,"")</f>
        <v>3</v>
      </c>
      <c r="Y14" s="45">
        <f>IF(JU!AK21&gt;0,JU!AK20,"")</f>
        <v>2</v>
      </c>
      <c r="Z14" s="45">
        <f>IF(JU!AL21&gt;0,JU!AL20,"")</f>
        <v>2</v>
      </c>
      <c r="AA14" s="45">
        <f>IF(JU!AM21&gt;0,JU!AM20,"")</f>
        <v>15</v>
      </c>
      <c r="AB14" s="45">
        <f>IF(JU!AN21&gt;0,JU!AN20,"")</f>
        <v>11</v>
      </c>
      <c r="AC14" s="45">
        <f>IF(JU!AO21&gt;0,JU!AO20,"")</f>
        <v>9</v>
      </c>
      <c r="AD14" s="45">
        <f>IF(JU!AP21&gt;0,JU!AP20,"")</f>
        <v>32</v>
      </c>
      <c r="AE14" s="45">
        <f>IF(JU!AQ21&gt;0,JU!AQ20,"")</f>
        <v>9</v>
      </c>
      <c r="AF14" s="45">
        <f>IF(JU!AR21&gt;0,JU!AR20,"")</f>
        <v>9</v>
      </c>
      <c r="AG14" s="45">
        <f>IF(JU!AS21&gt;0,JU!AS20,"")</f>
        <v>27</v>
      </c>
      <c r="AH14" s="45">
        <f>IF(JU!AT21&gt;0,JU!AT20,"")</f>
        <v>21</v>
      </c>
      <c r="AI14" s="45">
        <f>IF(JU!AU21&gt;0,JU!AU20,"")</f>
        <v>16</v>
      </c>
      <c r="AJ14" s="45">
        <f>IF(JU!AV21&gt;0,JU!AV20,"")</f>
        <v>19</v>
      </c>
      <c r="AK14" s="45">
        <f>IF(JU!AW21&gt;0,JU!AW20,"")</f>
        <v>98</v>
      </c>
      <c r="AL14" s="45">
        <f>IF(JU!AX21&gt;0,JU!AX20,"")</f>
        <v>191</v>
      </c>
      <c r="AM14" s="45">
        <f>IF(JU!AY21&gt;0,JU!AY20,"")</f>
        <v>328</v>
      </c>
      <c r="AN14" s="45">
        <f>IF(JU!AZ21&gt;0,JU!AZ20,"")</f>
        <v>187</v>
      </c>
      <c r="AO14" s="45">
        <f>IF(JU!BA21&gt;0,JU!BA20,"")</f>
        <v>278</v>
      </c>
      <c r="AP14" s="45">
        <f>IF(JU!BB21&gt;0,JU!BB20,"")</f>
        <v>217</v>
      </c>
      <c r="AQ14" s="45">
        <f>IF(JU!BC21&gt;0,JU!BC20,"")</f>
        <v>317</v>
      </c>
      <c r="AR14" s="45">
        <f>IF(JU!BD21&gt;0,JU!BD20,"")</f>
        <v>159</v>
      </c>
      <c r="AS14" s="45">
        <f>IF(JU!BE21&gt;0,JU!BE20,"")</f>
        <v>229</v>
      </c>
      <c r="AT14" s="45">
        <f>IF(JU!BF21&gt;0,JU!BF20,"")</f>
        <v>177</v>
      </c>
      <c r="AU14" s="45">
        <f>IF(JU!BG21&gt;0,JU!BG20,"")</f>
        <v>96</v>
      </c>
      <c r="AV14" s="45">
        <f>IF(JU!BH21&gt;0,JU!BH20,"")</f>
        <v>136</v>
      </c>
      <c r="AW14" s="45">
        <f>IF(JU!BI21&gt;0,JU!BI20,"")</f>
        <v>216</v>
      </c>
      <c r="AX14" s="45">
        <f>IF(JU!BJ21&gt;0,JU!BJ20,"")</f>
        <v>22</v>
      </c>
      <c r="AY14" s="45" t="str">
        <f>IF(JU!BK21&gt;0,JU!BK20,"")</f>
        <v/>
      </c>
      <c r="AZ14" s="45">
        <f>IF(JU!BL21&gt;0,JU!BL20,"")</f>
        <v>41</v>
      </c>
      <c r="BA14" s="45">
        <f>IF(JU!BM21&gt;0,JU!BM20,"")</f>
        <v>21</v>
      </c>
      <c r="BB14" s="73">
        <f t="shared" si="0"/>
        <v>2915</v>
      </c>
      <c r="BC14" s="73">
        <v>1.5576923076923077</v>
      </c>
      <c r="BD14" s="77">
        <f t="shared" si="1"/>
        <v>1871.358024691358</v>
      </c>
    </row>
    <row r="15" spans="1:56">
      <c r="A15" s="45" t="s">
        <v>302</v>
      </c>
      <c r="B15" s="45" t="str">
        <f>IF(LU!N26&gt;0,LU!N25,"")</f>
        <v/>
      </c>
      <c r="C15" s="45" t="str">
        <f>IF(LU!O26&gt;0,LU!O25,"")</f>
        <v/>
      </c>
      <c r="D15" s="45" t="str">
        <f>IF(LU!P26&gt;0,LU!P25,"")</f>
        <v/>
      </c>
      <c r="E15" s="45" t="str">
        <f>IF(LU!Q26&gt;0,LU!Q25,"")</f>
        <v/>
      </c>
      <c r="F15" s="45" t="str">
        <f>IF(LU!R26&gt;0,LU!R25,"")</f>
        <v/>
      </c>
      <c r="G15" s="45" t="str">
        <f>IF(LU!S26&gt;0,LU!S25,"")</f>
        <v/>
      </c>
      <c r="H15" s="45">
        <f>IF(LU!T26&gt;0,LU!T25,"")</f>
        <v>48</v>
      </c>
      <c r="I15" s="45" t="str">
        <f>IF(LU!U26&gt;0,LU!U25,"")</f>
        <v/>
      </c>
      <c r="J15" s="45" t="str">
        <f>IF(LU!V26&gt;0,LU!V25,"")</f>
        <v/>
      </c>
      <c r="K15" s="45">
        <f>IF(LU!W26&gt;0,LU!W25,"")</f>
        <v>2</v>
      </c>
      <c r="L15" s="45" t="str">
        <f>IF(LU!X26&gt;0,LU!X25,"")</f>
        <v/>
      </c>
      <c r="M15" s="45">
        <f>IF(LU!Y26&gt;0,LU!Y25,"")</f>
        <v>1</v>
      </c>
      <c r="N15" s="45" t="str">
        <f>IF(LU!Z26&gt;0,LU!Z25,"")</f>
        <v/>
      </c>
      <c r="O15" s="45">
        <f>IF(LU!AA26&gt;0,LU!AA25,"")</f>
        <v>0</v>
      </c>
      <c r="P15" s="45">
        <f>IF(LU!AB26&gt;0,LU!AB25,"")</f>
        <v>3</v>
      </c>
      <c r="Q15" s="45">
        <f>IF(LU!AC26&gt;0,LU!AC25,"")</f>
        <v>0</v>
      </c>
      <c r="R15" s="45">
        <f>IF(LU!AD26&gt;0,LU!AD25,"")</f>
        <v>0</v>
      </c>
      <c r="S15" s="45">
        <f>IF(LU!AE26&gt;0,LU!AE25,"")</f>
        <v>0</v>
      </c>
      <c r="T15" s="72">
        <f>IF(LU!AF26&gt;0,LU!AF25,"")</f>
        <v>0</v>
      </c>
      <c r="U15" s="72">
        <f>IF(LU!AG26&gt;0,LU!AG25,"")</f>
        <v>0</v>
      </c>
      <c r="V15" s="72">
        <f>IF(LU!AH26&gt;0,LU!AH25,"")</f>
        <v>0</v>
      </c>
      <c r="W15" s="45">
        <f>IF(LU!AI26&gt;0,LU!AI25,"")</f>
        <v>0</v>
      </c>
      <c r="X15" s="45">
        <f>IF(LU!AJ26&gt;0,LU!AJ25,"")</f>
        <v>1</v>
      </c>
      <c r="Y15" s="45">
        <f>IF(LU!AK26&gt;0,LU!AK25,"")</f>
        <v>1</v>
      </c>
      <c r="Z15" s="45">
        <f>IF(LU!AL26&gt;0,LU!AL25,"")</f>
        <v>2</v>
      </c>
      <c r="AA15" s="45">
        <f>IF(LU!AM26&gt;0,LU!AM25,"")</f>
        <v>4</v>
      </c>
      <c r="AB15" s="45">
        <f>IF(LU!AN26&gt;0,LU!AN25,"")</f>
        <v>19</v>
      </c>
      <c r="AC15" s="45">
        <f>IF(LU!AO26&gt;0,LU!AO25,"")</f>
        <v>21</v>
      </c>
      <c r="AD15" s="45">
        <f>IF(LU!AP26&gt;0,LU!AP25,"")</f>
        <v>43</v>
      </c>
      <c r="AE15" s="45">
        <f>IF(LU!AQ26&gt;0,LU!AQ25,"")</f>
        <v>52</v>
      </c>
      <c r="AF15" s="45">
        <f>IF(LU!AR26&gt;0,LU!AR25,"")</f>
        <v>23</v>
      </c>
      <c r="AG15" s="45">
        <f>IF(LU!AS26&gt;0,LU!AS25,"")</f>
        <v>67</v>
      </c>
      <c r="AH15" s="45">
        <f>IF(LU!AT26&gt;0,LU!AT25,"")</f>
        <v>7</v>
      </c>
      <c r="AI15" s="45">
        <f>IF(LU!AU26&gt;0,LU!AU25,"")</f>
        <v>73</v>
      </c>
      <c r="AJ15" s="45">
        <f>IF(LU!AV26&gt;0,LU!AV25,"")</f>
        <v>210</v>
      </c>
      <c r="AK15" s="45">
        <f>IF(LU!AW26&gt;0,LU!AW25,"")</f>
        <v>284</v>
      </c>
      <c r="AL15" s="45">
        <f>IF(LU!AX26&gt;0,LU!AX25,"")</f>
        <v>478</v>
      </c>
      <c r="AM15" s="45">
        <f>IF(LU!AY26&gt;0,LU!AY25,"")</f>
        <v>222</v>
      </c>
      <c r="AN15" s="45">
        <f>IF(LU!AZ26&gt;0,LU!AZ25,"")</f>
        <v>269</v>
      </c>
      <c r="AO15" s="45">
        <f>IF(LU!BA26&gt;0,LU!BA25,"")</f>
        <v>240</v>
      </c>
      <c r="AP15" s="45">
        <f>IF(LU!BB26&gt;0,LU!BB25,"")</f>
        <v>99</v>
      </c>
      <c r="AQ15" s="45">
        <f>IF(LU!BC26&gt;0,LU!BC25,"")</f>
        <v>79</v>
      </c>
      <c r="AR15" s="45">
        <f>IF(LU!BD26&gt;0,LU!BD25,"")</f>
        <v>408</v>
      </c>
      <c r="AS15" s="45">
        <f>IF(LU!BE26&gt;0,LU!BE25,"")</f>
        <v>427</v>
      </c>
      <c r="AT15" s="45" t="str">
        <f>IF(LU!BF26&gt;0,LU!BF25,"")</f>
        <v/>
      </c>
      <c r="AU15" s="45">
        <f>IF(LU!BG26&gt;0,LU!BG25,"")</f>
        <v>2178</v>
      </c>
      <c r="AV15" s="45" t="str">
        <f>IF(LU!BH26&gt;0,LU!BH25,"")</f>
        <v/>
      </c>
      <c r="AW15" s="45">
        <f>IF(LU!BI26&gt;0,LU!BI25,"")</f>
        <v>140</v>
      </c>
      <c r="AX15" s="45" t="str">
        <f>IF(LU!BJ26&gt;0,LU!BJ25,"")</f>
        <v/>
      </c>
      <c r="AY15" s="45">
        <f>IF(LU!BK26&gt;0,LU!BK25,"")</f>
        <v>81</v>
      </c>
      <c r="AZ15" s="45" t="str">
        <f>IF(LU!BL26&gt;0,LU!BL25,"")</f>
        <v/>
      </c>
      <c r="BA15" s="45">
        <f>IF(LU!BM26&gt;0,LU!BM25,"")</f>
        <v>56</v>
      </c>
      <c r="BB15" s="67">
        <f t="shared" si="0"/>
        <v>5538</v>
      </c>
      <c r="BC15" s="73">
        <v>4.5434782608695654</v>
      </c>
      <c r="BD15" s="68">
        <f t="shared" si="1"/>
        <v>1218.88995215311</v>
      </c>
    </row>
    <row r="16" spans="1:56">
      <c r="A16" s="45" t="s">
        <v>656</v>
      </c>
      <c r="B16" s="45">
        <f>IF(SO!N23&gt;0,SO!N22,"")</f>
        <v>0</v>
      </c>
      <c r="C16" s="45">
        <f>IF(SO!O23&gt;0,SO!O22,"")</f>
        <v>0</v>
      </c>
      <c r="D16" s="45">
        <f>IF(SO!P23&gt;0,SO!P22,"")</f>
        <v>0</v>
      </c>
      <c r="E16" s="45">
        <f>IF(SO!Q23&gt;0,SO!Q22,"")</f>
        <v>2</v>
      </c>
      <c r="F16" s="45" t="str">
        <f>IF(SO!R23&gt;0,SO!R22,"")</f>
        <v/>
      </c>
      <c r="G16" s="45" t="str">
        <f>IF(SO!S23&gt;0,SO!S22,"")</f>
        <v/>
      </c>
      <c r="H16" s="45" t="str">
        <f>IF(SO!T23&gt;0,SO!T22,"")</f>
        <v/>
      </c>
      <c r="I16" s="45" t="str">
        <f>IF(SO!U23&gt;0,SO!U22,"")</f>
        <v/>
      </c>
      <c r="J16" s="45" t="str">
        <f>IF(SO!V23&gt;0,SO!V22,"")</f>
        <v/>
      </c>
      <c r="K16" s="45" t="str">
        <f>IF(SO!W23&gt;0,SO!W22,"")</f>
        <v/>
      </c>
      <c r="L16" s="45" t="str">
        <f>IF(SO!X23&gt;0,SO!X22,"")</f>
        <v/>
      </c>
      <c r="M16" s="45" t="str">
        <f>IF(SO!Y23&gt;0,SO!Y22,"")</f>
        <v/>
      </c>
      <c r="N16" s="45" t="str">
        <f>IF(SO!Z23&gt;0,SO!Z22,"")</f>
        <v/>
      </c>
      <c r="O16" s="45" t="str">
        <f>IF(SO!AA23&gt;0,SO!AA22,"")</f>
        <v/>
      </c>
      <c r="P16" s="45">
        <f>IF(SO!AB23&gt;0,SO!AB22,"")</f>
        <v>0</v>
      </c>
      <c r="Q16" s="45">
        <f>IF(SO!AC23&gt;0,SO!AC22,"")</f>
        <v>0</v>
      </c>
      <c r="R16" s="45">
        <f>IF(SO!AD23&gt;0,SO!AD22,"")</f>
        <v>2</v>
      </c>
      <c r="S16" s="45">
        <f>IF(SO!AE23&gt;0,SO!AE22,"")</f>
        <v>0</v>
      </c>
      <c r="T16" s="72">
        <f>IF(SO!AF23&gt;0,SO!AF22,"")</f>
        <v>0</v>
      </c>
      <c r="U16" s="72">
        <f>IF(SO!AG23&gt;0,SO!AG22,"")</f>
        <v>0</v>
      </c>
      <c r="V16" s="72">
        <f>IF(SO!AH23&gt;0,SO!AH22,"")</f>
        <v>1</v>
      </c>
      <c r="W16" s="45">
        <f>IF(SO!AI23&gt;0,SO!AI22,"")</f>
        <v>1</v>
      </c>
      <c r="X16" s="45">
        <f>IF(SO!AJ23&gt;0,SO!AJ22,"")</f>
        <v>4</v>
      </c>
      <c r="Y16" s="45">
        <f>IF(SO!AK23&gt;0,SO!AK22,"")</f>
        <v>7</v>
      </c>
      <c r="Z16" s="45">
        <f>IF(SO!AL23&gt;0,SO!AL22,"")</f>
        <v>8</v>
      </c>
      <c r="AA16" s="45">
        <f>IF(SO!AM23&gt;0,SO!AM22,"")</f>
        <v>4</v>
      </c>
      <c r="AB16" s="45">
        <f>IF(SO!AN23&gt;0,SO!AN22,"")</f>
        <v>10</v>
      </c>
      <c r="AC16" s="45">
        <f>IF(SO!AO23&gt;0,SO!AO22,"")</f>
        <v>7</v>
      </c>
      <c r="AD16" s="45">
        <f>IF(SO!AP23&gt;0,SO!AP22,"")</f>
        <v>7</v>
      </c>
      <c r="AE16" s="45">
        <f>IF(SO!AQ23&gt;0,SO!AQ22,"")</f>
        <v>0</v>
      </c>
      <c r="AF16" s="45">
        <f>IF(SO!AR23&gt;0,SO!AR22,"")</f>
        <v>9</v>
      </c>
      <c r="AG16" s="45">
        <f>IF(SO!AS23&gt;0,SO!AS22,"")</f>
        <v>22</v>
      </c>
      <c r="AH16" s="45">
        <f>IF(SO!AT23&gt;0,SO!AT22,"")</f>
        <v>16</v>
      </c>
      <c r="AI16" s="45">
        <f>IF(SO!AU23&gt;0,SO!AU22,"")</f>
        <v>13</v>
      </c>
      <c r="AJ16" s="45">
        <f>IF(SO!AV23&gt;0,SO!AV22,"")</f>
        <v>4</v>
      </c>
      <c r="AK16" s="45">
        <f>IF(SO!AW23&gt;0,SO!AW22,"")</f>
        <v>12</v>
      </c>
      <c r="AL16" s="45" t="str">
        <f>IF(SO!AX23&gt;0,SO!AX22,"")</f>
        <v/>
      </c>
      <c r="AM16" s="45" t="str">
        <f>IF(SO!AY23&gt;0,SO!AY22,"")</f>
        <v/>
      </c>
      <c r="AN16" s="45" t="str">
        <f>IF(SO!AZ23&gt;0,SO!AZ22,"")</f>
        <v/>
      </c>
      <c r="AO16" s="45" t="str">
        <f>IF(SO!BA23&gt;0,SO!BA22,"")</f>
        <v/>
      </c>
      <c r="AP16" s="45" t="str">
        <f>IF(SO!BB23&gt;0,SO!BB22,"")</f>
        <v/>
      </c>
      <c r="AQ16" s="45" t="str">
        <f>IF(SO!BC23&gt;0,SO!BC22,"")</f>
        <v/>
      </c>
      <c r="AR16" s="45" t="str">
        <f>IF(SO!BD23&gt;0,SO!BD22,"")</f>
        <v/>
      </c>
      <c r="AS16" s="45" t="str">
        <f>IF(SO!BE23&gt;0,SO!BE22,"")</f>
        <v/>
      </c>
      <c r="AT16" s="45" t="str">
        <f>IF(SO!BF23&gt;0,SO!BF22,"")</f>
        <v/>
      </c>
      <c r="AU16" s="45" t="str">
        <f>IF(SO!BG23&gt;0,SO!BG22,"")</f>
        <v/>
      </c>
      <c r="AV16" s="45" t="str">
        <f>IF(SO!BH23&gt;0,SO!BH22,"")</f>
        <v/>
      </c>
      <c r="AW16" s="45" t="str">
        <f>IF(SO!BI23&gt;0,SO!BI22,"")</f>
        <v/>
      </c>
      <c r="AX16" s="45" t="str">
        <f>IF(SO!BJ23&gt;0,SO!BJ22,"")</f>
        <v/>
      </c>
      <c r="AY16" s="45" t="str">
        <f>IF(SO!BK23&gt;0,SO!BK22,"")</f>
        <v/>
      </c>
      <c r="AZ16" s="45" t="str">
        <f>IF(SO!BL23&gt;0,SO!BL22,"")</f>
        <v/>
      </c>
      <c r="BA16" s="45" t="str">
        <f>IF(SO!BM23&gt;0,SO!BM22,"")</f>
        <v/>
      </c>
      <c r="BB16" s="67">
        <f t="shared" si="0"/>
        <v>129</v>
      </c>
      <c r="BC16" s="73">
        <v>2.8888888888888888</v>
      </c>
      <c r="BD16" s="68">
        <f t="shared" si="1"/>
        <v>44.653846153846153</v>
      </c>
    </row>
    <row r="17" spans="1:56">
      <c r="A17" s="45" t="s">
        <v>660</v>
      </c>
      <c r="B17" s="71" t="str">
        <f>IF(VD!N33&gt;0,VD!N32,"")</f>
        <v/>
      </c>
      <c r="C17" s="71" t="str">
        <f>IF(VD!O33&gt;0,VD!O32,"")</f>
        <v/>
      </c>
      <c r="D17" s="71">
        <f>IF(VD!P33&gt;0,VD!P32,"")</f>
        <v>825</v>
      </c>
      <c r="E17" s="71" t="str">
        <f>IF(VD!Q33&gt;0,VD!Q32,"")</f>
        <v/>
      </c>
      <c r="F17" s="71">
        <f>IF(VD!R33&gt;0,VD!R32,"")</f>
        <v>147</v>
      </c>
      <c r="G17" s="71" t="str">
        <f>IF(VD!S33&gt;0,VD!S32,"")</f>
        <v/>
      </c>
      <c r="H17" s="71">
        <f>IF(VD!T33&gt;0,VD!T32,"")</f>
        <v>488</v>
      </c>
      <c r="I17" s="71" t="str">
        <f>IF(VD!U33&gt;0,VD!U32,"")</f>
        <v/>
      </c>
      <c r="J17" s="71">
        <f>IF(VD!V33&gt;0,VD!V32,"")</f>
        <v>350</v>
      </c>
      <c r="K17" s="71" t="str">
        <f>IF(VD!W33&gt;0,VD!W32,"")</f>
        <v/>
      </c>
      <c r="L17" s="71" t="str">
        <f>IF(VD!X33&gt;0,VD!X32,"")</f>
        <v/>
      </c>
      <c r="M17" s="71" t="str">
        <f>IF(VD!Y33&gt;0,VD!Y32,"")</f>
        <v/>
      </c>
      <c r="N17" s="71">
        <f>IF(VD!Z33&gt;0,VD!Z32,"")</f>
        <v>51</v>
      </c>
      <c r="O17" s="71">
        <f>IF(VD!AA33&gt;0,VD!AA32,"")</f>
        <v>10</v>
      </c>
      <c r="P17" s="71">
        <f>IF(VD!AB33&gt;0,VD!AB32,"")</f>
        <v>150</v>
      </c>
      <c r="Q17" s="71" t="str">
        <f>IF(VD!AC33&gt;0,VD!AC32,"")</f>
        <v/>
      </c>
      <c r="R17" s="71">
        <f>IF(VD!AD33&gt;0,VD!AD32,"")</f>
        <v>54</v>
      </c>
      <c r="S17" s="71">
        <f>IF(VD!AE33&gt;0,VD!AE32,"")</f>
        <v>134</v>
      </c>
      <c r="T17" s="81">
        <f>IF(VD!AF33&gt;0,VD!AF32,"")</f>
        <v>203</v>
      </c>
      <c r="U17" s="81">
        <f>IF(VD!AG33&gt;0,VD!AG32,"")</f>
        <v>289</v>
      </c>
      <c r="V17" s="81">
        <f>IF(VD!AH33&gt;0,VD!AH32,"")</f>
        <v>112</v>
      </c>
      <c r="W17" s="71">
        <f>IF(VD!AI33&gt;0,VD!AI32,"")</f>
        <v>84</v>
      </c>
      <c r="X17" s="71">
        <f>IF(VD!AJ33&gt;0,VD!AJ32,"")</f>
        <v>48</v>
      </c>
      <c r="Y17" s="71">
        <f>IF(VD!AK33&gt;0,VD!AK32,"")</f>
        <v>72</v>
      </c>
      <c r="Z17" s="71">
        <f>IF(VD!AL33&gt;0,VD!AL32,"")</f>
        <v>119</v>
      </c>
      <c r="AA17" s="71">
        <f>IF(VD!AM33&gt;0,VD!AM32,"")</f>
        <v>250</v>
      </c>
      <c r="AB17" s="71">
        <f>IF(VD!AN33&gt;0,VD!AN32,"")</f>
        <v>311</v>
      </c>
      <c r="AC17" s="71">
        <f>IF(VD!AO33&gt;0,VD!AO32,"")</f>
        <v>346</v>
      </c>
      <c r="AD17" s="71">
        <f>IF(VD!AP33&gt;0,VD!AP32,"")</f>
        <v>1040</v>
      </c>
      <c r="AE17" s="71">
        <f>IF(VD!AQ33&gt;0,VD!AQ32,"")</f>
        <v>925</v>
      </c>
      <c r="AF17" s="71">
        <f>IF(VD!AR33&gt;0,VD!AR32,"")</f>
        <v>243</v>
      </c>
      <c r="AG17" s="71">
        <f>IF(VD!AS33&gt;0,VD!AS32,"")</f>
        <v>328</v>
      </c>
      <c r="AH17" s="71">
        <f>IF(VD!AT33&gt;0,VD!AT32,"")</f>
        <v>142</v>
      </c>
      <c r="AI17" s="71">
        <f>IF(VD!AU33&gt;0,VD!AU32,"")</f>
        <v>473</v>
      </c>
      <c r="AJ17" s="71">
        <f>IF(VD!AV33&gt;0,VD!AV32,"")</f>
        <v>781</v>
      </c>
      <c r="AK17" s="71">
        <f>IF(VD!AW33&gt;0,VD!AW32,"")</f>
        <v>1257</v>
      </c>
      <c r="AL17" s="71">
        <f>IF(VD!AX33&gt;0,VD!AX32,"")</f>
        <v>2377</v>
      </c>
      <c r="AM17" s="71">
        <f>IF(VD!AY33&gt;0,VD!AY32,"")</f>
        <v>2694</v>
      </c>
      <c r="AN17" s="71">
        <f>IF(VD!AZ33&gt;0,VD!AZ32,"")</f>
        <v>2495</v>
      </c>
      <c r="AO17" s="71">
        <f>IF(VD!BA33&gt;0,VD!BA32,"")</f>
        <v>1136</v>
      </c>
      <c r="AP17" s="71" t="str">
        <f>IF(VD!BB33&gt;0,VD!BB32,"")</f>
        <v/>
      </c>
      <c r="AQ17" s="71">
        <f>IF(VD!BC33&gt;0,VD!BC32,"")</f>
        <v>728</v>
      </c>
      <c r="AR17" s="71" t="str">
        <f>IF(VD!BD33&gt;0,VD!BD32,"")</f>
        <v/>
      </c>
      <c r="AS17" s="71">
        <f>IF(VD!BE33&gt;0,VD!BE32,"")</f>
        <v>5889</v>
      </c>
      <c r="AT17" s="71">
        <f>IF(VD!BF33&gt;0,VD!BF32,"")</f>
        <v>5029</v>
      </c>
      <c r="AU17" s="71">
        <f>IF(VD!BG33&gt;0,VD!BG32,"")</f>
        <v>13424</v>
      </c>
      <c r="AV17" s="71">
        <f>IF(VD!BH33&gt;0,VD!BH32,"")</f>
        <v>13787</v>
      </c>
      <c r="AW17" s="71">
        <f>IF(VD!BI33&gt;0,VD!BI32,"")</f>
        <v>592</v>
      </c>
      <c r="AX17" s="71" t="str">
        <f>IF(VD!BJ33&gt;0,VD!BJ32,"")</f>
        <v/>
      </c>
      <c r="AY17" s="71">
        <f>IF(VD!BK33&gt;0,VD!BK32,"")</f>
        <v>11</v>
      </c>
      <c r="AZ17" s="71" t="str">
        <f>IF(VD!BL33&gt;0,VD!BL32,"")</f>
        <v/>
      </c>
      <c r="BA17" s="71" t="str">
        <f>IF(VD!BM33&gt;0,VD!BM32,"")</f>
        <v/>
      </c>
      <c r="BB17" s="67">
        <f>SUM(B17:BA17)</f>
        <v>57394</v>
      </c>
      <c r="BC17" s="73">
        <v>5.916666666666667</v>
      </c>
      <c r="BD17" s="68">
        <f t="shared" si="1"/>
        <v>9700.3943661971825</v>
      </c>
    </row>
    <row r="18" spans="1:56">
      <c r="A18" s="153" t="s">
        <v>658</v>
      </c>
      <c r="B18" s="209" t="str">
        <f>IF(SH!N35&gt;0,SH!N34,"")</f>
        <v/>
      </c>
      <c r="C18" s="209" t="str">
        <f>IF(SH!O35&gt;0,SH!O34,"")</f>
        <v/>
      </c>
      <c r="D18" s="209" t="str">
        <f>IF(SH!P35&gt;0,SH!P34,"")</f>
        <v/>
      </c>
      <c r="E18" s="209" t="str">
        <f>IF(SH!Q35&gt;0,SH!Q34,"")</f>
        <v/>
      </c>
      <c r="F18" s="209" t="str">
        <f>IF(SH!R35&gt;0,SH!R34,"")</f>
        <v/>
      </c>
      <c r="G18" s="209" t="str">
        <f>IF(SH!S35&gt;0,SH!S34,"")</f>
        <v/>
      </c>
      <c r="H18" s="209" t="str">
        <f>IF(SH!T35&gt;0,SH!T34,"")</f>
        <v/>
      </c>
      <c r="I18" s="209" t="str">
        <f>IF(SH!U35&gt;0,SH!U34,"")</f>
        <v/>
      </c>
      <c r="J18" s="209" t="str">
        <f>IF(SH!V35&gt;0,SH!V34,"")</f>
        <v/>
      </c>
      <c r="K18" s="209" t="str">
        <f>IF(SH!W35&gt;0,SH!W34,"")</f>
        <v/>
      </c>
      <c r="L18" s="209" t="str">
        <f>IF(SH!X35&gt;0,SH!X34,"")</f>
        <v/>
      </c>
      <c r="M18" s="209" t="str">
        <f>IF(SH!Y35&gt;0,SH!Y34,"")</f>
        <v/>
      </c>
      <c r="N18" s="209" t="str">
        <f>IF(SH!Z35&gt;0,SH!Z34,"")</f>
        <v/>
      </c>
      <c r="O18" s="209" t="str">
        <f>IF(SH!AA35&gt;0,SH!AA34,"")</f>
        <v/>
      </c>
      <c r="P18" s="209" t="str">
        <f>IF(SH!AB35&gt;0,SH!AB34,"")</f>
        <v/>
      </c>
      <c r="Q18" s="209" t="str">
        <f>IF(SH!AC35&gt;0,SH!AC34,"")</f>
        <v/>
      </c>
      <c r="R18" s="209" t="str">
        <f>IF(SH!AD35&gt;0,SH!AD34,"")</f>
        <v/>
      </c>
      <c r="S18" s="209" t="str">
        <f>IF(SH!AE35&gt;0,SH!AE34,"")</f>
        <v/>
      </c>
      <c r="T18" s="209" t="str">
        <f>IF(SH!AF35&gt;0,SH!AF34,"")</f>
        <v/>
      </c>
      <c r="U18" s="209" t="str">
        <f>IF(SH!AG35&gt;0,SH!AG34,"")</f>
        <v/>
      </c>
      <c r="V18" s="209" t="str">
        <f>IF(SH!AH35&gt;0,SH!AH34,"")</f>
        <v/>
      </c>
      <c r="W18" s="209" t="str">
        <f>IF(SH!AI35&gt;0,SH!AI34,"")</f>
        <v/>
      </c>
      <c r="X18" s="209" t="str">
        <f>IF(SH!AJ35&gt;0,SH!AJ34,"")</f>
        <v/>
      </c>
      <c r="Y18" s="209" t="str">
        <f>IF(SH!AK35&gt;0,SH!AK34,"")</f>
        <v/>
      </c>
      <c r="Z18" s="209" t="str">
        <f>IF(SH!AL35&gt;0,SH!AL34,"")</f>
        <v/>
      </c>
      <c r="AA18" s="209" t="str">
        <f>IF(SH!AM35&gt;0,SH!AM34,"")</f>
        <v/>
      </c>
      <c r="AB18" s="209" t="str">
        <f>IF(SH!AN35&gt;0,SH!AN34,"")</f>
        <v/>
      </c>
      <c r="AC18" s="209" t="str">
        <f>IF(SH!AO35&gt;0,SH!AO34,"")</f>
        <v/>
      </c>
      <c r="AD18" s="209" t="str">
        <f>IF(SH!AP35&gt;0,SH!AP34,"")</f>
        <v/>
      </c>
      <c r="AE18" s="209">
        <f>IF(SH!AQ35&gt;0,SH!AQ34,"")</f>
        <v>6</v>
      </c>
      <c r="AF18" s="209">
        <f>IF(SH!AR35&gt;0,SH!AR34,"")</f>
        <v>7</v>
      </c>
      <c r="AG18" s="209">
        <f>IF(SH!AS35&gt;0,SH!AS34,"")</f>
        <v>9</v>
      </c>
      <c r="AH18" s="209">
        <f>IF(SH!AT35&gt;0,SH!AT34,"")</f>
        <v>6</v>
      </c>
      <c r="AI18" s="209">
        <f>IF(SH!AU35&gt;0,SH!AU34,"")</f>
        <v>7</v>
      </c>
      <c r="AJ18" s="209">
        <f>IF(SH!AV35&gt;0,SH!AV34,"")</f>
        <v>14</v>
      </c>
      <c r="AK18" s="209">
        <f>IF(SH!AW35&gt;0,SH!AW34,"")</f>
        <v>65</v>
      </c>
      <c r="AL18" s="209">
        <f>IF(SH!AX35&gt;0,SH!AX34,"")</f>
        <v>83</v>
      </c>
      <c r="AM18" s="209">
        <f>IF(SH!AY35&gt;0,SH!AY34,"")</f>
        <v>39</v>
      </c>
      <c r="AN18" s="209">
        <f>IF(SH!AZ35&gt;0,SH!AZ34,"")</f>
        <v>67</v>
      </c>
      <c r="AO18" s="209">
        <f>IF(SH!BA35&gt;0,SH!BA34,"")</f>
        <v>86</v>
      </c>
      <c r="AP18" s="209" t="str">
        <f>IF(SH!BB35&gt;0,SH!BB34,"")</f>
        <v/>
      </c>
      <c r="AQ18" s="209" t="str">
        <f>IF(SH!BC35&gt;0,SH!BC34,"")</f>
        <v/>
      </c>
      <c r="AR18" s="209" t="str">
        <f>IF(SH!BD35&gt;0,SH!BD34,"")</f>
        <v/>
      </c>
      <c r="AS18" s="209" t="str">
        <f>IF(SH!BE35&gt;0,SH!BE34,"")</f>
        <v/>
      </c>
      <c r="AT18" s="209" t="str">
        <f>IF(SH!BF35&gt;0,SH!BF34,"")</f>
        <v/>
      </c>
      <c r="AU18" s="209" t="str">
        <f>IF(SH!BG35&gt;0,SH!BG34,"")</f>
        <v/>
      </c>
      <c r="AV18" s="209" t="str">
        <f>IF(SH!BH35&gt;0,SH!BH34,"")</f>
        <v/>
      </c>
      <c r="AW18" s="209" t="str">
        <f>IF(SH!BI35&gt;0,SH!BI34,"")</f>
        <v/>
      </c>
      <c r="AX18" s="209" t="str">
        <f>IF(SH!BJ35&gt;0,SH!BJ34,"")</f>
        <v/>
      </c>
      <c r="AY18" s="209" t="str">
        <f>IF(SH!BK35&gt;0,SH!BK34,"")</f>
        <v/>
      </c>
      <c r="AZ18" s="209" t="str">
        <f>IF(SH!BL35&gt;0,SH!BL34,"")</f>
        <v/>
      </c>
      <c r="BA18" s="209" t="str">
        <f>IF(SH!BM35&gt;0,SH!BM34,"")</f>
        <v/>
      </c>
      <c r="BB18" s="67">
        <f>SUM(B18:BA18)</f>
        <v>389</v>
      </c>
      <c r="BC18" s="73">
        <v>16.454545454545453</v>
      </c>
      <c r="BD18" s="68">
        <f t="shared" si="1"/>
        <v>23.640883977900554</v>
      </c>
    </row>
    <row r="19" spans="1:56">
      <c r="A19" s="45" t="s">
        <v>669</v>
      </c>
      <c r="B19" s="45" t="str">
        <f>IF('Vbg (A)'!N30&gt;0,'Vbg (A)'!N29,"")</f>
        <v/>
      </c>
      <c r="C19" s="45">
        <f>IF('Vbg (A)'!O30&gt;0,'Vbg (A)'!O29,"")</f>
        <v>62</v>
      </c>
      <c r="D19" s="45" t="str">
        <f>IF('Vbg (A)'!P30&gt;0,'Vbg (A)'!P29,"")</f>
        <v/>
      </c>
      <c r="E19" s="45">
        <f>IF('Vbg (A)'!Q30&gt;0,'Vbg (A)'!Q29,"")</f>
        <v>104</v>
      </c>
      <c r="F19" s="45" t="str">
        <f>IF('Vbg (A)'!R30&gt;0,'Vbg (A)'!R29,"")</f>
        <v/>
      </c>
      <c r="G19" s="45">
        <f>IF('Vbg (A)'!S30&gt;0,'Vbg (A)'!S29,"")</f>
        <v>1</v>
      </c>
      <c r="H19" s="45" t="str">
        <f>IF('Vbg (A)'!T30&gt;0,'Vbg (A)'!T29,"")</f>
        <v/>
      </c>
      <c r="I19" s="45">
        <f>IF('Vbg (A)'!U30&gt;0,'Vbg (A)'!U29,"")</f>
        <v>0</v>
      </c>
      <c r="J19" s="45" t="str">
        <f>IF('Vbg (A)'!V30&gt;0,'Vbg (A)'!V29,"")</f>
        <v/>
      </c>
      <c r="K19" s="45">
        <f>IF('Vbg (A)'!W30&gt;0,'Vbg (A)'!W29,"")</f>
        <v>0</v>
      </c>
      <c r="L19" s="45" t="str">
        <f>IF('Vbg (A)'!X30&gt;0,'Vbg (A)'!X29,"")</f>
        <v/>
      </c>
      <c r="M19" s="45">
        <f>IF('Vbg (A)'!Y30&gt;0,'Vbg (A)'!Y29,"")</f>
        <v>0</v>
      </c>
      <c r="N19" s="45" t="str">
        <f>IF('Vbg (A)'!Z30&gt;0,'Vbg (A)'!Z29,"")</f>
        <v/>
      </c>
      <c r="O19" s="45">
        <f>IF('Vbg (A)'!AA30&gt;0,'Vbg (A)'!AA29,"")</f>
        <v>0</v>
      </c>
      <c r="P19" s="45" t="str">
        <f>IF('Vbg (A)'!AB30&gt;0,'Vbg (A)'!AB29,"")</f>
        <v/>
      </c>
      <c r="Q19" s="45">
        <f>IF('Vbg (A)'!AC30&gt;0,'Vbg (A)'!AC29,"")</f>
        <v>0</v>
      </c>
      <c r="R19" s="45" t="str">
        <f>IF('Vbg (A)'!AD30&gt;0,'Vbg (A)'!AD29,"")</f>
        <v/>
      </c>
      <c r="S19" s="45">
        <f>IF('Vbg (A)'!AE30&gt;0,'Vbg (A)'!AE29,"")</f>
        <v>0</v>
      </c>
      <c r="T19" s="72" t="str">
        <f>IF('Vbg (A)'!AF30&gt;0,'Vbg (A)'!AF29,"")</f>
        <v/>
      </c>
      <c r="U19" s="72">
        <f>IF('Vbg (A)'!AG30&gt;0,'Vbg (A)'!AG29,"")</f>
        <v>0</v>
      </c>
      <c r="V19" s="72" t="str">
        <f>IF('Vbg (A)'!AH30&gt;0,'Vbg (A)'!AH29,"")</f>
        <v/>
      </c>
      <c r="W19" s="45">
        <f>IF('Vbg (A)'!AI30&gt;0,'Vbg (A)'!AI29,"")</f>
        <v>0</v>
      </c>
      <c r="X19" s="45" t="str">
        <f>IF('Vbg (A)'!AJ30&gt;0,'Vbg (A)'!AJ29,"")</f>
        <v/>
      </c>
      <c r="Y19" s="45">
        <f>IF('Vbg (A)'!AK30&gt;0,'Vbg (A)'!AK29,"")</f>
        <v>0</v>
      </c>
      <c r="Z19" s="45" t="str">
        <f>IF('Vbg (A)'!AL30&gt;0,'Vbg (A)'!AL29,"")</f>
        <v/>
      </c>
      <c r="AA19" s="45">
        <f>IF('Vbg (A)'!AM30&gt;0,'Vbg (A)'!AM29,"")</f>
        <v>7</v>
      </c>
      <c r="AB19" s="45" t="str">
        <f>IF('Vbg (A)'!AN30&gt;0,'Vbg (A)'!AN29,"")</f>
        <v/>
      </c>
      <c r="AC19" s="45">
        <f>IF('Vbg (A)'!AO30&gt;0,'Vbg (A)'!AO29,"")</f>
        <v>6</v>
      </c>
      <c r="AD19" s="45">
        <f>IF('Vbg (A)'!AP30&gt;0,'Vbg (A)'!AP29,"")</f>
        <v>3</v>
      </c>
      <c r="AE19" s="45">
        <f>IF('Vbg (A)'!AQ30&gt;0,'Vbg (A)'!AQ29,"")</f>
        <v>78</v>
      </c>
      <c r="AF19" s="45">
        <f>IF('Vbg (A)'!AR30&gt;0,'Vbg (A)'!AR29,"")</f>
        <v>3</v>
      </c>
      <c r="AG19" s="45">
        <f>IF('Vbg (A)'!AS30&gt;0,'Vbg (A)'!AS29,"")</f>
        <v>112</v>
      </c>
      <c r="AH19" s="45">
        <f>IF('Vbg (A)'!AT30&gt;0,'Vbg (A)'!AT29,"")</f>
        <v>4</v>
      </c>
      <c r="AI19" s="45">
        <f>IF('Vbg (A)'!AU30&gt;0,'Vbg (A)'!AU29,"")</f>
        <v>26</v>
      </c>
      <c r="AJ19" s="45">
        <f>IF('Vbg (A)'!AV30&gt;0,'Vbg (A)'!AV29,"")</f>
        <v>36</v>
      </c>
      <c r="AK19" s="45">
        <f>IF('Vbg (A)'!AW30&gt;0,'Vbg (A)'!AW29,"")</f>
        <v>209</v>
      </c>
      <c r="AL19" s="45">
        <f>IF('Vbg (A)'!AX30&gt;0,'Vbg (A)'!AX29,"")</f>
        <v>299</v>
      </c>
      <c r="AM19" s="45">
        <f>IF('Vbg (A)'!AY30&gt;0,'Vbg (A)'!AY29,"")</f>
        <v>583</v>
      </c>
      <c r="AN19" s="45">
        <f>IF('Vbg (A)'!AZ30&gt;0,'Vbg (A)'!AZ29,"")</f>
        <v>48</v>
      </c>
      <c r="AO19" s="45">
        <f>IF('Vbg (A)'!BA30&gt;0,'Vbg (A)'!BA29,"")</f>
        <v>25</v>
      </c>
      <c r="AP19" s="45" t="str">
        <f>IF('Vbg (A)'!BB30&gt;0,'Vbg (A)'!BB29,"")</f>
        <v/>
      </c>
      <c r="AQ19" s="45">
        <f>IF('Vbg (A)'!BC30&gt;0,'Vbg (A)'!BC29,"")</f>
        <v>74</v>
      </c>
      <c r="AR19" s="45" t="str">
        <f>IF('Vbg (A)'!BD30&gt;0,'Vbg (A)'!BD29,"")</f>
        <v/>
      </c>
      <c r="AS19" s="45">
        <f>IF('Vbg (A)'!BE30&gt;0,'Vbg (A)'!BE29,"")</f>
        <v>176</v>
      </c>
      <c r="AT19" s="45" t="str">
        <f>IF('Vbg (A)'!BF30&gt;0,'Vbg (A)'!BF29,"")</f>
        <v/>
      </c>
      <c r="AU19" s="45">
        <f>IF('Vbg (A)'!BG30&gt;0,'Vbg (A)'!BG29,"")</f>
        <v>110</v>
      </c>
      <c r="AV19" s="45" t="str">
        <f>IF('Vbg (A)'!BH30&gt;0,'Vbg (A)'!BH29,"")</f>
        <v/>
      </c>
      <c r="AW19" s="45">
        <f>IF('Vbg (A)'!BI30&gt;0,'Vbg (A)'!BI29,"")</f>
        <v>207</v>
      </c>
      <c r="AX19" s="45" t="str">
        <f>IF('Vbg (A)'!BJ30&gt;0,'Vbg (A)'!BJ29,"")</f>
        <v/>
      </c>
      <c r="AY19" s="45">
        <f>IF('Vbg (A)'!BK30&gt;0,'Vbg (A)'!BK29,"")</f>
        <v>140</v>
      </c>
      <c r="AZ19" s="45" t="str">
        <f>IF('Vbg (A)'!BL30&gt;0,'Vbg (A)'!BL29,"")</f>
        <v/>
      </c>
      <c r="BA19" s="45" t="str">
        <f>IF('Vbg (A)'!BM30&gt;0,'Vbg (A)'!BM29,"")</f>
        <v/>
      </c>
      <c r="BB19" s="67">
        <f t="shared" si="0"/>
        <v>2313</v>
      </c>
      <c r="BC19" s="73">
        <v>1.7551020408163265</v>
      </c>
      <c r="BD19" s="68">
        <f t="shared" si="1"/>
        <v>1317.872093023256</v>
      </c>
    </row>
    <row r="20" spans="1:56">
      <c r="A20" s="45" t="s">
        <v>324</v>
      </c>
      <c r="B20" s="45">
        <f>IF(SG!N67&gt;0,SG!N66,"")</f>
        <v>9012</v>
      </c>
      <c r="C20" s="45" t="str">
        <f>IF(SG!O67&gt;0,SG!O66,"")</f>
        <v/>
      </c>
      <c r="D20" s="45">
        <f>IF(SG!P67&gt;0,SG!P66,"")</f>
        <v>4046</v>
      </c>
      <c r="E20" s="45">
        <f>IF(SG!Q67&gt;0,SG!Q66,"")</f>
        <v>2506</v>
      </c>
      <c r="F20" s="45" t="str">
        <f>IF(SG!R67&gt;0,SG!R66,"")</f>
        <v/>
      </c>
      <c r="G20" s="45">
        <f>IF(SG!S67&gt;0,SG!S66,"")</f>
        <v>0</v>
      </c>
      <c r="H20" s="45" t="str">
        <f>IF(SG!T67&gt;0,SG!T66,"")</f>
        <v/>
      </c>
      <c r="I20" s="45">
        <f>IF(SG!U67&gt;0,SG!U66,"")</f>
        <v>0</v>
      </c>
      <c r="J20" s="45" t="str">
        <f>IF(SG!V67&gt;0,SG!V66,"")</f>
        <v/>
      </c>
      <c r="K20" s="45">
        <f>IF(SG!W67&gt;0,SG!W66,"")</f>
        <v>1</v>
      </c>
      <c r="L20" s="45">
        <f>IF(SG!X67&gt;0,SG!X66,"")</f>
        <v>0</v>
      </c>
      <c r="M20" s="45">
        <f>IF(SG!Y67&gt;0,SG!Y66,"")</f>
        <v>16</v>
      </c>
      <c r="N20" s="45" t="str">
        <f>IF(SG!Z67&gt;0,SG!Z66,"")</f>
        <v/>
      </c>
      <c r="O20" s="45">
        <f>IF(SG!AA67&gt;0,SG!AA66,"")</f>
        <v>22</v>
      </c>
      <c r="P20" s="45">
        <f>IF(SG!AB67&gt;0,SG!AB66,"")</f>
        <v>0</v>
      </c>
      <c r="Q20" s="45">
        <f>IF(SG!AC67&gt;0,SG!AC66,"")</f>
        <v>5</v>
      </c>
      <c r="R20" s="45">
        <f>IF(SG!AD67&gt;0,SG!AD66,"")</f>
        <v>0</v>
      </c>
      <c r="S20" s="45">
        <f>IF(SG!AE67&gt;0,SG!AE66,"")</f>
        <v>5</v>
      </c>
      <c r="T20" s="72">
        <f>IF(SG!AF67&gt;0,SG!AF66,"")</f>
        <v>0</v>
      </c>
      <c r="U20" s="72">
        <f>IF(SG!AG67&gt;0,SG!AG66,"")</f>
        <v>6</v>
      </c>
      <c r="V20" s="72">
        <f>IF(SG!AH67&gt;0,SG!AH66,"")</f>
        <v>0</v>
      </c>
      <c r="W20" s="45">
        <f>IF(SG!AI67&gt;0,SG!AI66,"")</f>
        <v>0</v>
      </c>
      <c r="X20" s="45">
        <f>IF(SG!AJ67&gt;0,SG!AJ66,"")</f>
        <v>0</v>
      </c>
      <c r="Y20" s="45">
        <f>IF(SG!AK67&gt;0,SG!AK66,"")</f>
        <v>8</v>
      </c>
      <c r="Z20" s="45" t="str">
        <f>IF(SG!AL67&gt;0,SG!AL66,"")</f>
        <v/>
      </c>
      <c r="AA20" s="45" t="str">
        <f>IF(SG!AM67&gt;0,SG!AM66,"")</f>
        <v/>
      </c>
      <c r="AB20" s="45" t="str">
        <f>IF(SG!AN67&gt;0,SG!AN66,"")</f>
        <v/>
      </c>
      <c r="AC20" s="45">
        <f>IF(SG!AO67&gt;0,SG!AO66,"")</f>
        <v>70</v>
      </c>
      <c r="AD20" s="45" t="str">
        <f>IF(SG!AP67&gt;0,SG!AP66,"")</f>
        <v/>
      </c>
      <c r="AE20" s="45">
        <f>IF(SG!AQ67&gt;0,SG!AQ66,"")</f>
        <v>177</v>
      </c>
      <c r="AF20" s="45">
        <f>IF(SG!AR67&gt;0,SG!AR66,"")</f>
        <v>441</v>
      </c>
      <c r="AG20" s="45">
        <f>IF(SG!AS67&gt;0,SG!AS66,"")</f>
        <v>546</v>
      </c>
      <c r="AH20" s="45">
        <f>IF(SG!AT67&gt;0,SG!AT66,"")</f>
        <v>548</v>
      </c>
      <c r="AI20" s="45">
        <f>IF(SG!AU67&gt;0,SG!AU66,"")</f>
        <v>1297</v>
      </c>
      <c r="AJ20" s="45">
        <f>IF(SG!AV67&gt;0,SG!AV66,"")</f>
        <v>1571</v>
      </c>
      <c r="AK20" s="45">
        <f>IF(SG!AW67&gt;0,SG!AW66,"")</f>
        <v>2508</v>
      </c>
      <c r="AL20" s="45" t="str">
        <f>IF(SG!AX67&gt;0,SG!AX66,"")</f>
        <v/>
      </c>
      <c r="AM20" s="45" t="str">
        <f>IF(SG!AY67&gt;0,SG!AY66,"")</f>
        <v/>
      </c>
      <c r="AN20" s="45">
        <f>IF(SG!AZ67&gt;0,SG!AZ66,"")</f>
        <v>2298</v>
      </c>
      <c r="AO20" s="45">
        <f>IF(SG!BA67&gt;0,SG!BA66,"")</f>
        <v>1646</v>
      </c>
      <c r="AP20" s="45">
        <f>IF(SG!BB67&gt;0,SG!BB66,"")</f>
        <v>2545</v>
      </c>
      <c r="AQ20" s="45">
        <f>IF(SG!BC67&gt;0,SG!BC66,"")</f>
        <v>2395</v>
      </c>
      <c r="AR20" s="45">
        <f>IF(SG!BD67&gt;0,SG!BD66,"")</f>
        <v>1306</v>
      </c>
      <c r="AS20" s="45" t="str">
        <f>IF(SG!BE67&gt;0,SG!BE66,"")</f>
        <v/>
      </c>
      <c r="AT20" s="45">
        <f>IF(SG!BF67&gt;0,SG!BF66,"")</f>
        <v>6754</v>
      </c>
      <c r="AU20" s="45">
        <f>IF(SG!BG67&gt;0,SG!BG66,"")</f>
        <v>12486</v>
      </c>
      <c r="AV20" s="45">
        <f>IF(SG!BH67&gt;0,SG!BH66,"")</f>
        <v>5437</v>
      </c>
      <c r="AW20" s="45">
        <f>IF(SG!BI67&gt;0,SG!BI66,"")</f>
        <v>1522</v>
      </c>
      <c r="AX20" s="45">
        <f>IF(SG!BJ67&gt;0,SG!BJ66,"")</f>
        <v>2518</v>
      </c>
      <c r="AY20" s="45">
        <f>IF(SG!BK67&gt;0,SG!BK66,"")</f>
        <v>468</v>
      </c>
      <c r="AZ20" s="45" t="str">
        <f>IF(SG!BL67&gt;0,SG!BL66,"")</f>
        <v/>
      </c>
      <c r="BA20" s="45" t="str">
        <f>IF(SG!BM67&gt;0,SG!BM66,"")</f>
        <v/>
      </c>
      <c r="BB20" s="67">
        <f t="shared" si="0"/>
        <v>62160</v>
      </c>
      <c r="BC20" s="73">
        <v>19.916666666666668</v>
      </c>
      <c r="BD20" s="68">
        <f t="shared" si="1"/>
        <v>3121.0041841004181</v>
      </c>
    </row>
    <row r="21" spans="1:56">
      <c r="A21" s="45" t="s">
        <v>319</v>
      </c>
      <c r="B21" s="45" t="str">
        <f>IF(NW!N21&gt;0,NW!N20,"")</f>
        <v/>
      </c>
      <c r="C21" s="45" t="str">
        <f>IF(NW!O21&gt;0,NW!O20,"")</f>
        <v/>
      </c>
      <c r="D21" s="45" t="str">
        <f>IF(NW!P21&gt;0,NW!P20,"")</f>
        <v/>
      </c>
      <c r="E21" s="45" t="str">
        <f>IF(NW!Q21&gt;0,NW!Q20,"")</f>
        <v/>
      </c>
      <c r="F21" s="45" t="str">
        <f>IF(NW!R21&gt;0,NW!R20,"")</f>
        <v/>
      </c>
      <c r="G21" s="45" t="str">
        <f>IF(NW!S21&gt;0,NW!S20,"")</f>
        <v/>
      </c>
      <c r="H21" s="45" t="str">
        <f>IF(NW!T21&gt;0,NW!T20,"")</f>
        <v/>
      </c>
      <c r="I21" s="45" t="str">
        <f>IF(NW!U21&gt;0,NW!U20,"")</f>
        <v/>
      </c>
      <c r="J21" s="45" t="str">
        <f>IF(NW!V21&gt;0,NW!V20,"")</f>
        <v/>
      </c>
      <c r="K21" s="45" t="str">
        <f>IF(NW!W21&gt;0,NW!W20,"")</f>
        <v/>
      </c>
      <c r="L21" s="45" t="str">
        <f>IF(NW!X21&gt;0,NW!X20,"")</f>
        <v/>
      </c>
      <c r="M21" s="45" t="str">
        <f>IF(NW!Y21&gt;0,NW!Y20,"")</f>
        <v/>
      </c>
      <c r="N21" s="45" t="str">
        <f>IF(NW!Z21&gt;0,NW!Z20,"")</f>
        <v/>
      </c>
      <c r="O21" s="45" t="str">
        <f>IF(NW!AA21&gt;0,NW!AA20,"")</f>
        <v/>
      </c>
      <c r="P21" s="45" t="str">
        <f>IF(NW!AB21&gt;0,NW!AB20,"")</f>
        <v/>
      </c>
      <c r="Q21" s="45" t="str">
        <f>IF(NW!AC21&gt;0,NW!AC20,"")</f>
        <v/>
      </c>
      <c r="R21" s="45">
        <f>IF(NW!AD21&gt;0,NW!AD20,"")</f>
        <v>2</v>
      </c>
      <c r="S21" s="45" t="str">
        <f>IF(NW!AE21&gt;0,NW!AE20,"")</f>
        <v/>
      </c>
      <c r="T21" s="72">
        <f>IF(NW!AF21&gt;0,NW!AF20,"")</f>
        <v>0</v>
      </c>
      <c r="U21" s="72" t="str">
        <f>IF(NW!AG21&gt;0,NW!AG20,"")</f>
        <v/>
      </c>
      <c r="V21" s="72">
        <f>IF(NW!AH21&gt;0,NW!AH20,"")</f>
        <v>0</v>
      </c>
      <c r="W21" s="45" t="str">
        <f>IF(NW!AI21&gt;0,NW!AI20,"")</f>
        <v/>
      </c>
      <c r="X21" s="45">
        <f>IF(NW!AJ21&gt;0,NW!AJ20,"")</f>
        <v>4</v>
      </c>
      <c r="Y21" s="45" t="str">
        <f>IF(NW!AK21&gt;0,NW!AK20,"")</f>
        <v/>
      </c>
      <c r="Z21" s="45">
        <f>IF(NW!AL21&gt;0,NW!AL20,"")</f>
        <v>1</v>
      </c>
      <c r="AA21" s="45" t="str">
        <f>IF(NW!AM21&gt;0,NW!AM20,"")</f>
        <v/>
      </c>
      <c r="AB21" s="45" t="str">
        <f>IF(NW!AN21&gt;0,NW!AN20,"")</f>
        <v/>
      </c>
      <c r="AC21" s="45" t="str">
        <f>IF(NW!AO21&gt;0,NW!AO20,"")</f>
        <v/>
      </c>
      <c r="AD21" s="45" t="str">
        <f>IF(NW!AP21&gt;0,NW!AP20,"")</f>
        <v/>
      </c>
      <c r="AE21" s="45" t="str">
        <f>IF(NW!AQ21&gt;0,NW!AQ20,"")</f>
        <v/>
      </c>
      <c r="AF21" s="45" t="str">
        <f>IF(NW!AR21&gt;0,NW!AR20,"")</f>
        <v/>
      </c>
      <c r="AG21" s="45" t="str">
        <f>IF(NW!AS21&gt;0,NW!AS20,"")</f>
        <v/>
      </c>
      <c r="AH21" s="45" t="str">
        <f>IF(NW!AT21&gt;0,NW!AT20,"")</f>
        <v/>
      </c>
      <c r="AI21" s="45" t="str">
        <f>IF(NW!AU21&gt;0,NW!AU20,"")</f>
        <v/>
      </c>
      <c r="AJ21" s="45" t="str">
        <f>IF(NW!AV21&gt;0,NW!AV20,"")</f>
        <v/>
      </c>
      <c r="AK21" s="45" t="str">
        <f>IF(NW!AW21&gt;0,NW!AW20,"")</f>
        <v/>
      </c>
      <c r="AL21" s="45" t="str">
        <f>IF(NW!AX21&gt;0,NW!AX20,"")</f>
        <v/>
      </c>
      <c r="AM21" s="45" t="str">
        <f>IF(NW!AY21&gt;0,NW!AY20,"")</f>
        <v/>
      </c>
      <c r="AN21" s="45" t="str">
        <f>IF(NW!AZ21&gt;0,NW!AZ20,"")</f>
        <v/>
      </c>
      <c r="AO21" s="45" t="str">
        <f>IF(NW!BA21&gt;0,NW!BA20,"")</f>
        <v/>
      </c>
      <c r="AP21" s="45" t="str">
        <f>IF(NW!BB21&gt;0,NW!BB20,"")</f>
        <v/>
      </c>
      <c r="AQ21" s="45" t="str">
        <f>IF(NW!BC21&gt;0,NW!BC20,"")</f>
        <v/>
      </c>
      <c r="AR21" s="45" t="str">
        <f>IF(NW!BD21&gt;0,NW!BD20,"")</f>
        <v/>
      </c>
      <c r="AS21" s="45" t="str">
        <f>IF(NW!BE21&gt;0,NW!BE20,"")</f>
        <v/>
      </c>
      <c r="AT21" s="45" t="str">
        <f>IF(NW!BF21&gt;0,NW!BF20,"")</f>
        <v/>
      </c>
      <c r="AU21" s="45" t="str">
        <f>IF(NW!BG21&gt;0,NW!BG20,"")</f>
        <v/>
      </c>
      <c r="AV21" s="45" t="str">
        <f>IF(NW!BH21&gt;0,NW!BH20,"")</f>
        <v/>
      </c>
      <c r="AW21" s="45" t="str">
        <f>IF(NW!BI21&gt;0,NW!BI20,"")</f>
        <v/>
      </c>
      <c r="AX21" s="45" t="str">
        <f>IF(NW!BJ21&gt;0,NW!BJ20,"")</f>
        <v/>
      </c>
      <c r="AY21" s="45" t="str">
        <f>IF(NW!BK21&gt;0,NW!BK20,"")</f>
        <v/>
      </c>
      <c r="AZ21" s="45" t="str">
        <f>IF(NW!BL21&gt;0,NW!BL20,"")</f>
        <v/>
      </c>
      <c r="BA21" s="45" t="str">
        <f>IF(NW!BM21&gt;0,NW!BM20,"")</f>
        <v/>
      </c>
      <c r="BB21" s="67">
        <f>SUM(B21:BA21)</f>
        <v>7</v>
      </c>
      <c r="BC21" s="73">
        <v>1.1111111111111112</v>
      </c>
      <c r="BD21" s="68">
        <f t="shared" si="1"/>
        <v>6.3</v>
      </c>
    </row>
    <row r="22" spans="1:56">
      <c r="A22" s="153" t="s">
        <v>654</v>
      </c>
      <c r="B22" s="181" t="str">
        <f>IF(NE!N22&gt;0,NE!N21,"")</f>
        <v/>
      </c>
      <c r="C22" s="181" t="str">
        <f>IF(NE!O22&gt;0,NE!O21,"")</f>
        <v/>
      </c>
      <c r="D22" s="181" t="str">
        <f>IF(NE!P22&gt;0,NE!P21,"")</f>
        <v/>
      </c>
      <c r="E22" s="181" t="str">
        <f>IF(NE!Q22&gt;0,NE!Q21,"")</f>
        <v/>
      </c>
      <c r="F22" s="181" t="str">
        <f>IF(NE!R22&gt;0,NE!R21,"")</f>
        <v/>
      </c>
      <c r="G22" s="181" t="str">
        <f>IF(NE!S22&gt;0,NE!S21,"")</f>
        <v/>
      </c>
      <c r="H22" s="181" t="str">
        <f>IF(NE!T22&gt;0,NE!T21,"")</f>
        <v/>
      </c>
      <c r="I22" s="181" t="str">
        <f>IF(NE!U22&gt;0,NE!U21,"")</f>
        <v/>
      </c>
      <c r="J22" s="181" t="str">
        <f>IF(NE!V22&gt;0,NE!V21,"")</f>
        <v/>
      </c>
      <c r="K22" s="181" t="str">
        <f>IF(NE!W22&gt;0,NE!W21,"")</f>
        <v/>
      </c>
      <c r="L22" s="181" t="str">
        <f>IF(NE!X22&gt;0,NE!X21,"")</f>
        <v/>
      </c>
      <c r="M22" s="181" t="str">
        <f>IF(NE!Y22&gt;0,NE!Y21,"")</f>
        <v/>
      </c>
      <c r="N22" s="181" t="str">
        <f>IF(NE!Z22&gt;0,NE!Z21,"")</f>
        <v/>
      </c>
      <c r="O22" s="181" t="str">
        <f>IF(NE!AA22&gt;0,NE!AA21,"")</f>
        <v/>
      </c>
      <c r="P22" s="181" t="str">
        <f>IF(NE!AB22&gt;0,NE!AB21,"")</f>
        <v/>
      </c>
      <c r="Q22" s="181" t="str">
        <f>IF(NE!AC22&gt;0,NE!AC21,"")</f>
        <v/>
      </c>
      <c r="R22" s="181" t="str">
        <f>IF(NE!AD22&gt;0,NE!AD21,"")</f>
        <v/>
      </c>
      <c r="S22" s="181" t="str">
        <f>IF(NE!AE22&gt;0,NE!AE21,"")</f>
        <v/>
      </c>
      <c r="T22" s="181" t="str">
        <f>IF(NE!AF22&gt;0,NE!AF21,"")</f>
        <v/>
      </c>
      <c r="U22" s="181" t="str">
        <f>IF(NE!AG22&gt;0,NE!AG21,"")</f>
        <v/>
      </c>
      <c r="V22" s="181" t="str">
        <f>IF(NE!AH22&gt;0,NE!AH21,"")</f>
        <v/>
      </c>
      <c r="W22" s="181" t="str">
        <f>IF(NE!AI22&gt;0,NE!AI21,"")</f>
        <v/>
      </c>
      <c r="X22" s="181" t="str">
        <f>IF(NE!AJ22&gt;0,NE!AJ21,"")</f>
        <v/>
      </c>
      <c r="Y22" s="181" t="str">
        <f>IF(NE!AK22&gt;0,NE!AK21,"")</f>
        <v/>
      </c>
      <c r="Z22" s="181" t="str">
        <f>IF(NE!AL22&gt;0,NE!AL21,"")</f>
        <v/>
      </c>
      <c r="AA22" s="181" t="str">
        <f>IF(NE!AM22&gt;0,NE!AM21,"")</f>
        <v/>
      </c>
      <c r="AB22" s="181" t="str">
        <f>IF(NE!AN22&gt;0,NE!AN21,"")</f>
        <v/>
      </c>
      <c r="AC22" s="181" t="str">
        <f>IF(NE!AO22&gt;0,NE!AO21,"")</f>
        <v/>
      </c>
      <c r="AD22" s="181" t="str">
        <f>IF(NE!AP22&gt;0,NE!AP21,"")</f>
        <v/>
      </c>
      <c r="AE22" s="181">
        <f>IF(NE!AQ22&gt;0,NE!AQ21,"")</f>
        <v>0</v>
      </c>
      <c r="AF22" s="181">
        <f>IF(NE!AR22&gt;0,NE!AR21,"")</f>
        <v>1</v>
      </c>
      <c r="AG22" s="181">
        <f>IF(NE!AS22&gt;0,NE!AS21,"")</f>
        <v>9</v>
      </c>
      <c r="AH22" s="181">
        <f>IF(NE!AT22&gt;0,NE!AT21,"")</f>
        <v>5</v>
      </c>
      <c r="AI22" s="181">
        <f>IF(NE!AU22&gt;0,NE!AU21,"")</f>
        <v>7</v>
      </c>
      <c r="AJ22" s="181">
        <f>IF(NE!AV22&gt;0,NE!AV21,"")</f>
        <v>1</v>
      </c>
      <c r="AK22" s="181">
        <f>IF(NE!AW22&gt;0,NE!AW21,"")</f>
        <v>12</v>
      </c>
      <c r="AL22" s="181">
        <f>IF(NE!AX22&gt;0,NE!AX21,"")</f>
        <v>29</v>
      </c>
      <c r="AM22" s="181">
        <f>IF(NE!AY22&gt;0,NE!AY21,"")</f>
        <v>0</v>
      </c>
      <c r="AN22" s="181">
        <f>IF(NE!AZ22&gt;0,NE!AZ21,"")</f>
        <v>16</v>
      </c>
      <c r="AO22" s="181" t="str">
        <f>IF(NE!BA22&gt;0,NE!BA21,"")</f>
        <v/>
      </c>
      <c r="AP22" s="181" t="str">
        <f>IF(NE!BB22&gt;0,NE!BB21,"")</f>
        <v/>
      </c>
      <c r="AQ22" s="181" t="str">
        <f>IF(NE!BC22&gt;0,NE!BC21,"")</f>
        <v/>
      </c>
      <c r="AR22" s="181" t="str">
        <f>IF(NE!BD22&gt;0,NE!BD21,"")</f>
        <v/>
      </c>
      <c r="AS22" s="181" t="str">
        <f>IF(NE!BE22&gt;0,NE!BE21,"")</f>
        <v/>
      </c>
      <c r="AT22" s="181" t="str">
        <f>IF(NE!BF22&gt;0,NE!BF21,"")</f>
        <v/>
      </c>
      <c r="AU22" s="181" t="str">
        <f>IF(NE!BG22&gt;0,NE!BG21,"")</f>
        <v/>
      </c>
      <c r="AV22" s="181" t="str">
        <f>IF(NE!BH22&gt;0,NE!BH21,"")</f>
        <v/>
      </c>
      <c r="AW22" s="181" t="str">
        <f>IF(NE!BI22&gt;0,NE!BI21,"")</f>
        <v/>
      </c>
      <c r="AX22" s="181" t="str">
        <f>IF(NE!BJ22&gt;0,NE!BJ21,"")</f>
        <v/>
      </c>
      <c r="AY22" s="181" t="str">
        <f>IF(NE!BK22&gt;0,NE!BK21,"")</f>
        <v/>
      </c>
      <c r="AZ22" s="181" t="str">
        <f>IF(NE!BL22&gt;0,NE!BL21,"")</f>
        <v/>
      </c>
      <c r="BA22" s="181" t="str">
        <f>IF(NE!BM22&gt;0,NE!BM21,"")</f>
        <v/>
      </c>
      <c r="BB22" s="67">
        <f>SUM(B22:BA22)</f>
        <v>80</v>
      </c>
      <c r="BC22" s="73">
        <v>3</v>
      </c>
      <c r="BD22" s="68">
        <f>BB22/BC22</f>
        <v>26.666666666666668</v>
      </c>
    </row>
    <row r="23" spans="1:56">
      <c r="A23" s="45" t="s">
        <v>671</v>
      </c>
      <c r="B23" s="45">
        <f>IF('BW (D)'!N58&gt;0,'BW (D)'!N57,"")</f>
        <v>3</v>
      </c>
      <c r="C23" s="45">
        <f>IF('BW (D)'!O58&gt;0,'BW (D)'!O57,"")</f>
        <v>328</v>
      </c>
      <c r="D23" s="45">
        <f>IF('BW (D)'!P58&gt;0,'BW (D)'!P57,"")</f>
        <v>1916</v>
      </c>
      <c r="E23" s="45">
        <f>IF('BW (D)'!Q58&gt;0,'BW (D)'!Q57,"")</f>
        <v>19</v>
      </c>
      <c r="F23" s="45">
        <f>IF('BW (D)'!R58&gt;0,'BW (D)'!R57,"")</f>
        <v>0</v>
      </c>
      <c r="G23" s="45">
        <f>IF('BW (D)'!S58&gt;0,'BW (D)'!S57,"")</f>
        <v>0</v>
      </c>
      <c r="H23" s="45">
        <f>IF('BW (D)'!T58&gt;0,'BW (D)'!T57,"")</f>
        <v>0</v>
      </c>
      <c r="I23" s="45">
        <f>IF('BW (D)'!U58&gt;0,'BW (D)'!U57,"")</f>
        <v>0</v>
      </c>
      <c r="J23" s="45">
        <f>IF('BW (D)'!V58&gt;0,'BW (D)'!V57,"")</f>
        <v>0</v>
      </c>
      <c r="K23" s="45">
        <f>IF('BW (D)'!W58&gt;0,'BW (D)'!W57,"")</f>
        <v>0</v>
      </c>
      <c r="L23" s="45">
        <f>IF('BW (D)'!X58&gt;0,'BW (D)'!X57,"")</f>
        <v>3</v>
      </c>
      <c r="M23" s="45">
        <f>IF('BW (D)'!Y58&gt;0,'BW (D)'!Y57,"")</f>
        <v>1</v>
      </c>
      <c r="N23" s="45">
        <f>IF('BW (D)'!Z58&gt;0,'BW (D)'!Z57,"")</f>
        <v>2</v>
      </c>
      <c r="O23" s="45">
        <f>IF('BW (D)'!AA58&gt;0,'BW (D)'!AA57,"")</f>
        <v>1</v>
      </c>
      <c r="P23" s="45">
        <f>IF('BW (D)'!AB58&gt;0,'BW (D)'!AB57,"")</f>
        <v>0</v>
      </c>
      <c r="Q23" s="45">
        <f>IF('BW (D)'!AC58&gt;0,'BW (D)'!AC57,"")</f>
        <v>3</v>
      </c>
      <c r="R23" s="45">
        <f>IF('BW (D)'!AD58&gt;0,'BW (D)'!AD57,"")</f>
        <v>3</v>
      </c>
      <c r="S23" s="45">
        <f>IF('BW (D)'!AE58&gt;0,'BW (D)'!AE57,"")</f>
        <v>3</v>
      </c>
      <c r="T23" s="72">
        <f>IF('BW (D)'!AF58&gt;0,'BW (D)'!AF57,"")</f>
        <v>8</v>
      </c>
      <c r="U23" s="72">
        <f>IF('BW (D)'!AG58&gt;0,'BW (D)'!AG57,"")</f>
        <v>22</v>
      </c>
      <c r="V23" s="72">
        <f>IF('BW (D)'!AH58&gt;0,'BW (D)'!AH57,"")</f>
        <v>20</v>
      </c>
      <c r="W23" s="45">
        <f>IF('BW (D)'!AI58&gt;0,'BW (D)'!AI57,"")</f>
        <v>29</v>
      </c>
      <c r="X23" s="45">
        <f>IF('BW (D)'!AJ58&gt;0,'BW (D)'!AJ57,"")</f>
        <v>20</v>
      </c>
      <c r="Y23" s="45">
        <f>IF('BW (D)'!AK58&gt;0,'BW (D)'!AK57,"")</f>
        <v>15</v>
      </c>
      <c r="Z23" s="45">
        <f>IF('BW (D)'!AL58&gt;0,'BW (D)'!AL57,"")</f>
        <v>30</v>
      </c>
      <c r="AA23" s="45">
        <f>IF('BW (D)'!AM58&gt;0,'BW (D)'!AM57,"")</f>
        <v>80</v>
      </c>
      <c r="AB23" s="45">
        <f>IF('BW (D)'!AN58&gt;0,'BW (D)'!AN57,"")</f>
        <v>152</v>
      </c>
      <c r="AC23" s="45" t="s">
        <v>686</v>
      </c>
      <c r="AD23" s="45">
        <f>IF('BW (D)'!AP58&gt;0,'BW (D)'!AP57,"")</f>
        <v>281</v>
      </c>
      <c r="AE23" s="45">
        <f>IF('BW (D)'!AQ58&gt;0,'BW (D)'!AQ57,"")</f>
        <v>362</v>
      </c>
      <c r="AF23" s="45">
        <f>IF('BW (D)'!AR58&gt;0,'BW (D)'!AR57,"")</f>
        <v>579</v>
      </c>
      <c r="AG23" s="45">
        <f>IF('BW (D)'!AS58&gt;0,'BW (D)'!AS57,"")</f>
        <v>1152</v>
      </c>
      <c r="AH23" s="45">
        <f>IF('BW (D)'!AT58&gt;0,'BW (D)'!AT57,"")</f>
        <v>602</v>
      </c>
      <c r="AI23" s="45">
        <f>IF('BW (D)'!AU58&gt;0,'BW (D)'!AU57,"")</f>
        <v>1451</v>
      </c>
      <c r="AJ23" s="45">
        <f>IF('BW (D)'!AV58&gt;0,'BW (D)'!AV57,"")</f>
        <v>3074</v>
      </c>
      <c r="AK23" s="45">
        <f>IF('BW (D)'!AW58&gt;0,'BW (D)'!AW57,"")</f>
        <v>8590</v>
      </c>
      <c r="AL23" s="45">
        <f>IF('BW (D)'!AX58&gt;0,'BW (D)'!AX57,"")</f>
        <v>10888</v>
      </c>
      <c r="AM23" s="45">
        <f>IF('BW (D)'!AY58&gt;0,'BW (D)'!AY57,"")</f>
        <v>5480</v>
      </c>
      <c r="AN23" s="45">
        <f>IF('BW (D)'!AZ58&gt;0,'BW (D)'!AZ57,"")</f>
        <v>4706</v>
      </c>
      <c r="AO23" s="45">
        <f>IF('BW (D)'!BA58&gt;0,'BW (D)'!BA57,"")</f>
        <v>3108</v>
      </c>
      <c r="AP23" s="45">
        <f>IF('BW (D)'!BB58&gt;0,'BW (D)'!BB57,"")</f>
        <v>3167</v>
      </c>
      <c r="AQ23" s="45">
        <f>IF('BW (D)'!BC58&gt;0,'BW (D)'!BC57,"")</f>
        <v>1000</v>
      </c>
      <c r="AR23" s="45">
        <f>IF('BW (D)'!BD58&gt;0,'BW (D)'!BD57,"")</f>
        <v>2732</v>
      </c>
      <c r="AS23" s="45">
        <f>IF('BW (D)'!BE58&gt;0,'BW (D)'!BE57,"")</f>
        <v>4316</v>
      </c>
      <c r="AT23" s="45">
        <f>IF('BW (D)'!BF58&gt;0,'BW (D)'!BF57,"")</f>
        <v>2304</v>
      </c>
      <c r="AU23" s="45">
        <f>IF('BW (D)'!BG58&gt;0,'BW (D)'!BG57,"")</f>
        <v>4115</v>
      </c>
      <c r="AV23" s="45">
        <f>IF('BW (D)'!BH58&gt;0,'BW (D)'!BH57,"")</f>
        <v>6188</v>
      </c>
      <c r="AW23" s="45">
        <f>IF('BW (D)'!BI58&gt;0,'BW (D)'!BI57,"")</f>
        <v>1283</v>
      </c>
      <c r="AX23" s="45">
        <f>IF('BW (D)'!BJ58&gt;0,'BW (D)'!BJ57,"")</f>
        <v>2289</v>
      </c>
      <c r="AY23" s="45">
        <f>IF('BW (D)'!BK58&gt;0,'BW (D)'!BK57,"")</f>
        <v>966</v>
      </c>
      <c r="AZ23" s="45">
        <f>IF('BW (D)'!BL58&gt;0,'BW (D)'!BL57,"")</f>
        <v>351</v>
      </c>
      <c r="BA23" s="45">
        <f>IF('BW (D)'!BM58&gt;0,'BW (D)'!BM57,"")</f>
        <v>701</v>
      </c>
      <c r="BB23" s="67">
        <f t="shared" si="0"/>
        <v>72343</v>
      </c>
      <c r="BC23" s="73">
        <v>29.653846153846153</v>
      </c>
      <c r="BD23" s="67">
        <f t="shared" si="1"/>
        <v>2439.5823605706873</v>
      </c>
    </row>
    <row r="24" spans="1:56">
      <c r="A24" s="45" t="s">
        <v>895</v>
      </c>
      <c r="B24" s="45">
        <f>IF('sicoli (F)'!N54&gt;0,'sicoli (F)'!N53,"")</f>
        <v>50</v>
      </c>
      <c r="C24" s="45">
        <f>IF('sicoli (F)'!O54&gt;0,'sicoli (F)'!O53,"")</f>
        <v>50</v>
      </c>
      <c r="D24" s="45">
        <f>IF('sicoli (F)'!P54&gt;0,'sicoli (F)'!P53,"")</f>
        <v>71.5</v>
      </c>
      <c r="E24" s="45">
        <f>IF('sicoli (F)'!Q54&gt;0,'sicoli (F)'!Q53,"")</f>
        <v>71.5</v>
      </c>
      <c r="F24" s="45">
        <f>IF('sicoli (F)'!R54&gt;0,'sicoli (F)'!R53,"")</f>
        <v>0.5</v>
      </c>
      <c r="G24" s="45">
        <f>IF('sicoli (F)'!S54&gt;0,'sicoli (F)'!S53,"")</f>
        <v>0.5</v>
      </c>
      <c r="H24" s="45">
        <f>IF('sicoli (F)'!T54&gt;0,'sicoli (F)'!T53,"")</f>
        <v>0.5</v>
      </c>
      <c r="I24" s="45">
        <f>IF('sicoli (F)'!U54&gt;0,'sicoli (F)'!U53,"")</f>
        <v>0.5</v>
      </c>
      <c r="J24" s="45">
        <f>IF('sicoli (F)'!V54&gt;0,'sicoli (F)'!V53,"")</f>
        <v>0</v>
      </c>
      <c r="K24" s="45">
        <f>IF('sicoli (F)'!W54&gt;0,'sicoli (F)'!W53,"")</f>
        <v>0</v>
      </c>
      <c r="L24" s="45">
        <f>IF('sicoli (F)'!X54&gt;0,'sicoli (F)'!X53,"")</f>
        <v>8.5</v>
      </c>
      <c r="M24" s="45">
        <f>IF('sicoli (F)'!Y54&gt;0,'sicoli (F)'!Y53,"")</f>
        <v>8.5</v>
      </c>
      <c r="N24" s="45">
        <f>IF('sicoli (F)'!Z54&gt;0,'sicoli (F)'!Z53,"")</f>
        <v>6.5</v>
      </c>
      <c r="O24" s="45">
        <f>IF('sicoli (F)'!AA54&gt;0,'sicoli (F)'!AA53,"")</f>
        <v>6.5</v>
      </c>
      <c r="P24" s="45">
        <f>IF('sicoli (F)'!AB54&gt;0,'sicoli (F)'!AB53,"")</f>
        <v>1.5</v>
      </c>
      <c r="Q24" s="45">
        <f>IF('sicoli (F)'!AC54&gt;0,'sicoli (F)'!AC53,"")</f>
        <v>1.5</v>
      </c>
      <c r="R24" s="45">
        <f>IF('sicoli (F)'!AD54&gt;0,'sicoli (F)'!AD53,"")</f>
        <v>2.5</v>
      </c>
      <c r="S24" s="45">
        <f>IF('sicoli (F)'!AE54&gt;0,'sicoli (F)'!AE53,"")</f>
        <v>2.5</v>
      </c>
      <c r="T24" s="45">
        <f>IF('sicoli (F)'!AF54&gt;0,'sicoli (F)'!AF53,"")</f>
        <v>6.5</v>
      </c>
      <c r="U24" s="45">
        <f>IF('sicoli (F)'!AG54&gt;0,'sicoli (F)'!AG53,"")</f>
        <v>6.5</v>
      </c>
      <c r="V24" s="45">
        <f>IF('sicoli (F)'!AH54&gt;0,'sicoli (F)'!AH53,"")</f>
        <v>2.5</v>
      </c>
      <c r="W24" s="45">
        <f>IF('sicoli (F)'!AI54&gt;0,'sicoli (F)'!AI53,"")</f>
        <v>2.5</v>
      </c>
      <c r="X24" s="45">
        <f>IF('sicoli (F)'!AJ54&gt;0,'sicoli (F)'!AJ53,"")</f>
        <v>8</v>
      </c>
      <c r="Y24" s="45">
        <f>IF('sicoli (F)'!AK54&gt;0,'sicoli (F)'!AK53,"")</f>
        <v>2</v>
      </c>
      <c r="Z24" s="45">
        <f>IF('sicoli (F)'!AL54&gt;0,'sicoli (F)'!AL53,"")</f>
        <v>7</v>
      </c>
      <c r="AA24" s="45">
        <f>IF('sicoli (F)'!AM54&gt;0,'sicoli (F)'!AM53,"")</f>
        <v>116.25</v>
      </c>
      <c r="AB24" s="45">
        <f>IF('sicoli (F)'!AN54&gt;0,'sicoli (F)'!AN53,"")</f>
        <v>171.85</v>
      </c>
      <c r="AC24" s="45">
        <f>IF('sicoli (F)'!AO54&gt;0,'sicoli (F)'!AO53,"")</f>
        <v>185.85</v>
      </c>
      <c r="AD24" s="45">
        <f>IF('sicoli (F)'!AP54&gt;0,'sicoli (F)'!AP53,"")</f>
        <v>637.85</v>
      </c>
      <c r="AE24" s="45">
        <f>IF('sicoli (F)'!AQ54&gt;0,'sicoli (F)'!AQ53,"")</f>
        <v>151</v>
      </c>
      <c r="AF24" s="45">
        <f>IF('sicoli (F)'!AR54&gt;0,'sicoli (F)'!AR53,"")</f>
        <v>284</v>
      </c>
      <c r="AG24" s="45">
        <f>IF('sicoli (F)'!AS54&gt;0,'sicoli (F)'!AS53,"")</f>
        <v>385</v>
      </c>
      <c r="AH24" s="45">
        <f>IF('sicoli (F)'!AT54&gt;0,'sicoli (F)'!AT53,"")</f>
        <v>248</v>
      </c>
      <c r="AI24" s="45">
        <f>IF('sicoli (F)'!AU54&gt;0,'sicoli (F)'!AU53,"")</f>
        <v>85</v>
      </c>
      <c r="AJ24" s="45">
        <f>IF('sicoli (F)'!AV54&gt;0,'sicoli (F)'!AV53,"")</f>
        <v>86</v>
      </c>
      <c r="AK24" s="45">
        <f>IF('sicoli (F)'!AW54&gt;0,'sicoli (F)'!AW53,"")</f>
        <v>92</v>
      </c>
      <c r="AL24" s="45">
        <f>IF('sicoli (F)'!AX54&gt;0,'sicoli (F)'!AX53,"")</f>
        <v>92</v>
      </c>
      <c r="AM24" s="45">
        <f>IF('sicoli (F)'!AY54&gt;0,'sicoli (F)'!AY53,"")</f>
        <v>164.5</v>
      </c>
      <c r="AN24" s="45">
        <f>IF('sicoli (F)'!AZ54&gt;0,'sicoli (F)'!AZ53,"")</f>
        <v>158.5</v>
      </c>
      <c r="AO24" s="45">
        <f>IF('sicoli (F)'!BA54&gt;0,'sicoli (F)'!BA53,"")</f>
        <v>133</v>
      </c>
      <c r="AP24" s="45">
        <f>IF('sicoli (F)'!BB54&gt;0,'sicoli (F)'!BB53,"")</f>
        <v>273</v>
      </c>
      <c r="AQ24" s="45">
        <f>IF('sicoli (F)'!BC54&gt;0,'sicoli (F)'!BC53,"")</f>
        <v>60</v>
      </c>
      <c r="AR24" s="45">
        <f>IF('sicoli (F)'!BD54&gt;0,'sicoli (F)'!BD53,"")</f>
        <v>91</v>
      </c>
      <c r="AS24" s="45" t="str">
        <f>IF('sicoli (F)'!BE54&gt;0,'sicoli (F)'!BE53,"")</f>
        <v/>
      </c>
      <c r="AT24" s="45" t="str">
        <f>IF('sicoli (F)'!BF54&gt;0,'sicoli (F)'!BF53,"")</f>
        <v/>
      </c>
      <c r="AU24" s="45" t="str">
        <f>IF('sicoli (F)'!BG54&gt;0,'sicoli (F)'!BG53,"")</f>
        <v/>
      </c>
      <c r="AV24" s="45" t="str">
        <f>IF('sicoli (F)'!BH54&gt;0,'sicoli (F)'!BH53,"")</f>
        <v/>
      </c>
      <c r="AW24" s="45" t="str">
        <f>IF('sicoli (F)'!BI54&gt;0,'sicoli (F)'!BI53,"")</f>
        <v/>
      </c>
      <c r="AX24" s="45" t="str">
        <f>IF('sicoli (F)'!BJ54&gt;0,'sicoli (F)'!BJ53,"")</f>
        <v/>
      </c>
      <c r="AY24" s="45" t="str">
        <f>IF('sicoli (F)'!BK54&gt;0,'sicoli (F)'!BK53,"")</f>
        <v/>
      </c>
      <c r="AZ24" s="45" t="str">
        <f>IF('sicoli (F)'!BL54&gt;0,'sicoli (F)'!BL53,"")</f>
        <v/>
      </c>
      <c r="BA24" s="45" t="str">
        <f>IF('sicoli (F)'!BM54&gt;0,'sicoli (F)'!BM53,"")</f>
        <v/>
      </c>
      <c r="BB24" s="67">
        <f t="shared" si="0"/>
        <v>3732.8</v>
      </c>
      <c r="BC24" s="73">
        <v>12.465116279069768</v>
      </c>
    </row>
    <row r="25" spans="1:56">
      <c r="BB25" s="67">
        <f>SUM(BB3:BB23)</f>
        <v>452287.5</v>
      </c>
      <c r="BC25" s="73" t="s">
        <v>670</v>
      </c>
    </row>
    <row r="28" spans="1:56" s="111" customFormat="1" ht="25.5">
      <c r="A28" s="109" t="s">
        <v>808</v>
      </c>
      <c r="B28" s="110" t="s">
        <v>723</v>
      </c>
      <c r="C28" s="110" t="s">
        <v>805</v>
      </c>
      <c r="D28" s="127" t="s">
        <v>725</v>
      </c>
      <c r="E28" s="110" t="s">
        <v>726</v>
      </c>
      <c r="F28" s="110" t="s">
        <v>727</v>
      </c>
      <c r="G28" s="110" t="s">
        <v>733</v>
      </c>
      <c r="H28" s="110" t="s">
        <v>728</v>
      </c>
      <c r="I28" s="127" t="s">
        <v>806</v>
      </c>
      <c r="J28" s="110" t="s">
        <v>730</v>
      </c>
      <c r="K28" s="110" t="s">
        <v>731</v>
      </c>
      <c r="L28" s="110" t="s">
        <v>732</v>
      </c>
      <c r="M28" s="110" t="s">
        <v>807</v>
      </c>
      <c r="P28" s="113" t="s">
        <v>667</v>
      </c>
      <c r="Q28" s="110" t="s">
        <v>723</v>
      </c>
      <c r="R28" s="110" t="s">
        <v>805</v>
      </c>
      <c r="S28" s="110" t="s">
        <v>725</v>
      </c>
      <c r="T28" s="110" t="s">
        <v>726</v>
      </c>
      <c r="U28" s="110" t="s">
        <v>727</v>
      </c>
      <c r="V28" s="110" t="s">
        <v>733</v>
      </c>
      <c r="W28" s="110" t="s">
        <v>728</v>
      </c>
      <c r="X28" s="110" t="s">
        <v>806</v>
      </c>
      <c r="Y28" s="110" t="s">
        <v>730</v>
      </c>
      <c r="Z28" s="110" t="s">
        <v>731</v>
      </c>
      <c r="AA28" s="110" t="s">
        <v>732</v>
      </c>
      <c r="AB28" s="110" t="s">
        <v>807</v>
      </c>
      <c r="BC28" s="112"/>
    </row>
    <row r="29" spans="1:56" s="111" customFormat="1">
      <c r="A29" s="127" t="s">
        <v>652</v>
      </c>
      <c r="B29" s="45">
        <f>SUM(B3:F3)</f>
        <v>0</v>
      </c>
      <c r="C29" s="45">
        <f t="shared" ref="C29:C50" si="2">SUM(G3:J3)</f>
        <v>0</v>
      </c>
      <c r="D29" s="45">
        <f t="shared" ref="D29:D50" si="3">SUM(K3:N3)</f>
        <v>0</v>
      </c>
      <c r="E29" s="45">
        <f t="shared" ref="E29:E50" si="4">SUM(O3:S3)</f>
        <v>0</v>
      </c>
      <c r="F29" s="45">
        <f t="shared" ref="F29:F48" si="5">SUM(T3:W3)</f>
        <v>0</v>
      </c>
      <c r="G29" s="45">
        <f t="shared" ref="G29:G50" si="6">SUM(X3:AA3)</f>
        <v>0</v>
      </c>
      <c r="H29" s="45">
        <f t="shared" ref="H29:H48" si="7">SUM(AB3:AF3)</f>
        <v>0</v>
      </c>
      <c r="I29" s="45">
        <f t="shared" ref="I29:I48" si="8">SUM(AG3:AJ3)</f>
        <v>0</v>
      </c>
      <c r="J29" s="45">
        <f t="shared" ref="J29:J48" si="9">SUM(AK3:AN3)</f>
        <v>0</v>
      </c>
      <c r="K29" s="45">
        <f t="shared" ref="K29:K48" si="10">SUM(AO3:AS3)</f>
        <v>0</v>
      </c>
      <c r="L29" s="45">
        <f t="shared" ref="L29:L48" si="11">SUM(AT3:AW3)</f>
        <v>0</v>
      </c>
      <c r="M29" s="45">
        <f t="shared" ref="M29:M48" si="12">SUM(AX3:BA3)</f>
        <v>0</v>
      </c>
      <c r="N29" s="138"/>
      <c r="O29" s="138"/>
      <c r="P29" s="127" t="s">
        <v>652</v>
      </c>
      <c r="Q29" s="45">
        <f>AVERAGE(AR!N22:R22)</f>
        <v>0</v>
      </c>
      <c r="R29" s="127">
        <f>AVERAGE(AR!S22:V22)</f>
        <v>0</v>
      </c>
      <c r="S29" s="127">
        <f>AVERAGE(AR!W22:Z22)</f>
        <v>0</v>
      </c>
      <c r="T29" s="127">
        <f>AVERAGE(AR!AA22:AE22)</f>
        <v>0</v>
      </c>
      <c r="U29" s="127">
        <f>AVERAGE(AR!AF22:AI22)</f>
        <v>2</v>
      </c>
      <c r="V29" s="127">
        <f>AVERAGE(AR!AJ22:AM22)</f>
        <v>0.5</v>
      </c>
      <c r="W29" s="127">
        <f>AVERAGE(AR!AN22:AR22)</f>
        <v>0.8</v>
      </c>
      <c r="X29" s="127">
        <f>AVERAGE(AR!AS22:AV22)</f>
        <v>0.5</v>
      </c>
      <c r="Y29" s="127">
        <f>AVERAGE(AR!AW22:AZ22)</f>
        <v>0</v>
      </c>
      <c r="Z29" s="127">
        <f>AVERAGE(AR!BA22:BE22)</f>
        <v>0</v>
      </c>
      <c r="AA29" s="127">
        <f>AVERAGE(AR!BF22:BI22)</f>
        <v>0</v>
      </c>
      <c r="AB29" s="127">
        <f>AVERAGE(AR!BJ22:BM22)</f>
        <v>0</v>
      </c>
      <c r="BC29" s="112"/>
    </row>
    <row r="30" spans="1:56">
      <c r="A30" s="45" t="s">
        <v>21</v>
      </c>
      <c r="B30" s="45">
        <f t="shared" ref="B30:B50" si="13">SUM(B4:F4)</f>
        <v>39</v>
      </c>
      <c r="C30" s="45">
        <f t="shared" si="2"/>
        <v>0</v>
      </c>
      <c r="D30" s="45">
        <f t="shared" si="3"/>
        <v>12</v>
      </c>
      <c r="E30" s="45">
        <f t="shared" si="4"/>
        <v>38</v>
      </c>
      <c r="F30" s="45">
        <f t="shared" si="5"/>
        <v>63</v>
      </c>
      <c r="G30" s="45">
        <f t="shared" si="6"/>
        <v>56</v>
      </c>
      <c r="H30" s="45">
        <f t="shared" si="7"/>
        <v>445</v>
      </c>
      <c r="I30" s="45">
        <f t="shared" si="8"/>
        <v>717</v>
      </c>
      <c r="J30" s="45">
        <f t="shared" si="9"/>
        <v>1853</v>
      </c>
      <c r="K30" s="45">
        <f t="shared" si="10"/>
        <v>531</v>
      </c>
      <c r="L30" s="45">
        <f t="shared" si="11"/>
        <v>86</v>
      </c>
      <c r="M30" s="45">
        <f t="shared" si="12"/>
        <v>4</v>
      </c>
      <c r="P30" s="45" t="s">
        <v>21</v>
      </c>
      <c r="Q30" s="45">
        <f>AVERAGE(AG!N49:R49)</f>
        <v>2.4</v>
      </c>
      <c r="R30" s="45">
        <f>AVERAGE(AG!S49:V49)</f>
        <v>2</v>
      </c>
      <c r="S30" s="45">
        <f>AVERAGE(AG!W49:Z49)</f>
        <v>15</v>
      </c>
      <c r="T30" s="45">
        <f>AVERAGE(AG!AA49:AE49)</f>
        <v>15</v>
      </c>
      <c r="U30" s="45">
        <f>AVERAGE(AG!AF49:AI49)</f>
        <v>15</v>
      </c>
      <c r="V30" s="45">
        <f>AVERAGE(AG!AJ49:AM49)</f>
        <v>15</v>
      </c>
      <c r="W30" s="45">
        <f>AVERAGE(AG!AN49:AR49)</f>
        <v>14.4</v>
      </c>
      <c r="X30" s="45">
        <f>AVERAGE(AG!AS49:AV49)</f>
        <v>15.75</v>
      </c>
      <c r="Y30" s="45">
        <f>AVERAGE(AG!AW49:AZ49)</f>
        <v>14.25</v>
      </c>
      <c r="Z30" s="45">
        <f>AVERAGE(AG!BA49:BE49)</f>
        <v>2.8</v>
      </c>
      <c r="AA30" s="45">
        <f>AVERAGE(AG!BF49:BI49)</f>
        <v>1.5</v>
      </c>
      <c r="AB30" s="45">
        <f>AVERAGE(AG!BJ49:BM49)</f>
        <v>0.5</v>
      </c>
    </row>
    <row r="31" spans="1:56">
      <c r="A31" s="45" t="s">
        <v>399</v>
      </c>
      <c r="B31" s="45">
        <f t="shared" si="13"/>
        <v>689</v>
      </c>
      <c r="C31" s="45">
        <f t="shared" si="2"/>
        <v>104</v>
      </c>
      <c r="D31" s="45">
        <f t="shared" si="3"/>
        <v>137</v>
      </c>
      <c r="E31" s="45">
        <f t="shared" si="4"/>
        <v>477</v>
      </c>
      <c r="F31" s="45">
        <f t="shared" si="5"/>
        <v>90</v>
      </c>
      <c r="G31" s="45">
        <f t="shared" si="6"/>
        <v>170</v>
      </c>
      <c r="H31" s="45">
        <f t="shared" si="7"/>
        <v>5798</v>
      </c>
      <c r="I31" s="45">
        <f t="shared" si="8"/>
        <v>4910</v>
      </c>
      <c r="J31" s="45">
        <f t="shared" si="9"/>
        <v>12152</v>
      </c>
      <c r="K31" s="45">
        <f t="shared" si="10"/>
        <v>38312</v>
      </c>
      <c r="L31" s="45">
        <f t="shared" si="11"/>
        <v>14069</v>
      </c>
      <c r="M31" s="45">
        <f t="shared" si="12"/>
        <v>1321</v>
      </c>
      <c r="P31" s="45" t="s">
        <v>399</v>
      </c>
      <c r="Q31" s="45">
        <f>AVERAGE(TI!N25:R25)</f>
        <v>5</v>
      </c>
      <c r="R31" s="45">
        <f>AVERAGE(TI!S25:V25)</f>
        <v>5</v>
      </c>
      <c r="S31" s="45">
        <f>AVERAGE(TI!W25:Z25)</f>
        <v>5</v>
      </c>
      <c r="T31" s="45">
        <f>AVERAGE(TI!AA25:AE25)</f>
        <v>5</v>
      </c>
      <c r="U31" s="45">
        <f>AVERAGE(TI!AF25:AI25)</f>
        <v>5</v>
      </c>
      <c r="V31" s="45">
        <f>AVERAGE(TI!AJ25:AM25)</f>
        <v>5</v>
      </c>
      <c r="W31" s="45">
        <f>AVERAGE(TI!AN25:AR25)</f>
        <v>5</v>
      </c>
      <c r="X31" s="45">
        <f>AVERAGE(TI!AS25:AV25)</f>
        <v>5</v>
      </c>
      <c r="Y31" s="45">
        <f>AVERAGE(TI!AW25:AZ25)</f>
        <v>5</v>
      </c>
      <c r="Z31" s="45">
        <f>AVERAGE(TI!BA25:BE25)</f>
        <v>6</v>
      </c>
      <c r="AA31" s="45">
        <f>AVERAGE(TI!BF25:BI25)</f>
        <v>6</v>
      </c>
      <c r="AB31" s="45">
        <f>AVERAGE(TI!BJ25:BM25)</f>
        <v>6</v>
      </c>
    </row>
    <row r="32" spans="1:56">
      <c r="A32" s="45" t="s">
        <v>474</v>
      </c>
      <c r="B32" s="45">
        <f t="shared" si="13"/>
        <v>129</v>
      </c>
      <c r="C32" s="45">
        <f t="shared" si="2"/>
        <v>3</v>
      </c>
      <c r="D32" s="45">
        <f t="shared" si="3"/>
        <v>1</v>
      </c>
      <c r="E32" s="45">
        <f t="shared" si="4"/>
        <v>51</v>
      </c>
      <c r="F32" s="45">
        <f t="shared" si="5"/>
        <v>48</v>
      </c>
      <c r="G32" s="45">
        <f t="shared" si="6"/>
        <v>33</v>
      </c>
      <c r="H32" s="45">
        <f t="shared" si="7"/>
        <v>808</v>
      </c>
      <c r="I32" s="45">
        <f t="shared" si="8"/>
        <v>4561</v>
      </c>
      <c r="J32" s="45">
        <f t="shared" si="9"/>
        <v>7304</v>
      </c>
      <c r="K32" s="45">
        <f t="shared" si="10"/>
        <v>12012</v>
      </c>
      <c r="L32" s="45">
        <f t="shared" si="11"/>
        <v>5546</v>
      </c>
      <c r="M32" s="45">
        <f t="shared" si="12"/>
        <v>438</v>
      </c>
      <c r="P32" s="45" t="s">
        <v>474</v>
      </c>
      <c r="Q32" s="45">
        <f>AVERAGE(VS!N58:R58)</f>
        <v>3.6</v>
      </c>
      <c r="R32" s="45">
        <f>AVERAGE(VS!S58:V58)</f>
        <v>10.75</v>
      </c>
      <c r="S32" s="45">
        <f>AVERAGE(VS!W58:Z58)</f>
        <v>15.25</v>
      </c>
      <c r="T32" s="45">
        <f>AVERAGE(VS!AA58:AE58)</f>
        <v>13.8</v>
      </c>
      <c r="U32" s="45">
        <f>AVERAGE(VS!AF58:AI58)</f>
        <v>16</v>
      </c>
      <c r="V32" s="45">
        <f>AVERAGE(VS!AJ58:AM58)</f>
        <v>26</v>
      </c>
      <c r="W32" s="45">
        <f>AVERAGE(VS!AN58:AR58)</f>
        <v>21.8</v>
      </c>
      <c r="X32" s="45">
        <f>AVERAGE(VS!AS58:AV58)</f>
        <v>20.5</v>
      </c>
      <c r="Y32" s="45">
        <f>AVERAGE(VS!AW58:AZ58)</f>
        <v>8.25</v>
      </c>
      <c r="Z32" s="45">
        <f>AVERAGE(VS!BA58:BE58)</f>
        <v>5</v>
      </c>
      <c r="AA32" s="45">
        <f>AVERAGE(VS!BF58:BI58)</f>
        <v>4.5</v>
      </c>
      <c r="AB32" s="45">
        <f>AVERAGE(VS!BJ58:BM58)</f>
        <v>3</v>
      </c>
    </row>
    <row r="33" spans="1:28">
      <c r="A33" s="69" t="s">
        <v>117</v>
      </c>
      <c r="B33" s="45">
        <f t="shared" si="13"/>
        <v>0</v>
      </c>
      <c r="C33" s="45">
        <f t="shared" si="2"/>
        <v>0</v>
      </c>
      <c r="D33" s="45">
        <f t="shared" si="3"/>
        <v>0</v>
      </c>
      <c r="E33" s="45">
        <f t="shared" si="4"/>
        <v>13</v>
      </c>
      <c r="F33" s="45">
        <f t="shared" si="5"/>
        <v>14</v>
      </c>
      <c r="G33" s="45">
        <f t="shared" si="6"/>
        <v>74</v>
      </c>
      <c r="H33" s="45">
        <f t="shared" si="7"/>
        <v>1105</v>
      </c>
      <c r="I33" s="45">
        <f t="shared" si="8"/>
        <v>527</v>
      </c>
      <c r="J33" s="45">
        <f t="shared" si="9"/>
        <v>1505</v>
      </c>
      <c r="K33" s="45">
        <f t="shared" si="10"/>
        <v>3915</v>
      </c>
      <c r="L33" s="45">
        <f t="shared" si="11"/>
        <v>983</v>
      </c>
      <c r="M33" s="45">
        <f t="shared" si="12"/>
        <v>87</v>
      </c>
      <c r="P33" s="69" t="s">
        <v>117</v>
      </c>
      <c r="Q33" s="45">
        <f>AVERAGE(BL!N30:R30)</f>
        <v>0</v>
      </c>
      <c r="R33" s="45">
        <f>AVERAGE(BL!S30:V30)</f>
        <v>0</v>
      </c>
      <c r="S33" s="45">
        <f>AVERAGE(BL!W30:Z30)</f>
        <v>0</v>
      </c>
      <c r="T33" s="45">
        <f>AVERAGE(BL!AA30:AE30)</f>
        <v>8</v>
      </c>
      <c r="U33" s="45">
        <f>AVERAGE(BL!AF30:AI30)</f>
        <v>10.5</v>
      </c>
      <c r="V33" s="45">
        <f>AVERAGE(BL!AJ30:AM30)</f>
        <v>11</v>
      </c>
      <c r="W33" s="45">
        <f>AVERAGE(BL!AN30:AR30)</f>
        <v>10</v>
      </c>
      <c r="X33" s="45">
        <f>AVERAGE(BL!AS30:AV30)</f>
        <v>10</v>
      </c>
      <c r="Y33" s="45">
        <f>AVERAGE(BL!AW30:AZ30)</f>
        <v>10</v>
      </c>
      <c r="Z33" s="45">
        <f>AVERAGE(BL!BA30:BE30)</f>
        <v>10</v>
      </c>
      <c r="AA33" s="45">
        <f>AVERAGE(BL!BF30:BI30)</f>
        <v>9.25</v>
      </c>
      <c r="AB33" s="45">
        <f>AVERAGE(BL!BJ30:BM30)</f>
        <v>9</v>
      </c>
    </row>
    <row r="34" spans="1:28">
      <c r="A34" s="70" t="s">
        <v>379</v>
      </c>
      <c r="B34" s="45">
        <f t="shared" si="13"/>
        <v>288</v>
      </c>
      <c r="C34" s="45">
        <f t="shared" si="2"/>
        <v>0</v>
      </c>
      <c r="D34" s="45">
        <f t="shared" si="3"/>
        <v>5</v>
      </c>
      <c r="E34" s="45">
        <f t="shared" si="4"/>
        <v>0</v>
      </c>
      <c r="F34" s="45">
        <f t="shared" si="5"/>
        <v>8</v>
      </c>
      <c r="G34" s="45">
        <f t="shared" si="6"/>
        <v>6</v>
      </c>
      <c r="H34" s="45">
        <f t="shared" si="7"/>
        <v>231</v>
      </c>
      <c r="I34" s="45">
        <f t="shared" si="8"/>
        <v>1841</v>
      </c>
      <c r="J34" s="45">
        <f t="shared" si="9"/>
        <v>3340</v>
      </c>
      <c r="K34" s="45">
        <f t="shared" si="10"/>
        <v>2068</v>
      </c>
      <c r="L34" s="45">
        <f t="shared" si="11"/>
        <v>2420</v>
      </c>
      <c r="M34" s="45">
        <f t="shared" si="12"/>
        <v>123</v>
      </c>
      <c r="P34" s="70" t="s">
        <v>379</v>
      </c>
      <c r="Q34" s="45">
        <f>AVERAGE(TG!N51:R51)</f>
        <v>2.4</v>
      </c>
      <c r="R34" s="45">
        <f>AVERAGE(TG!S51:V51)</f>
        <v>3.5</v>
      </c>
      <c r="S34" s="45">
        <f>AVERAGE(TG!W51:Z51)</f>
        <v>9</v>
      </c>
      <c r="T34" s="45">
        <f>AVERAGE(TG!AA51:AE51)</f>
        <v>11</v>
      </c>
      <c r="U34" s="45">
        <f>AVERAGE(TG!AF51:AI51)</f>
        <v>12</v>
      </c>
      <c r="V34" s="45">
        <f>AVERAGE(TG!AJ51:AM51)</f>
        <v>13</v>
      </c>
      <c r="W34" s="45">
        <f>AVERAGE(TG!AN51:AR51)</f>
        <v>18.399999999999999</v>
      </c>
      <c r="X34" s="45">
        <f>AVERAGE(TG!AS51:AV51)</f>
        <v>31.75</v>
      </c>
      <c r="Y34" s="45">
        <f>AVERAGE(TG!AW51:AZ51)</f>
        <v>27.75</v>
      </c>
      <c r="Z34" s="45">
        <f>AVERAGE(TG!BA51:BE51)</f>
        <v>15.8</v>
      </c>
      <c r="AA34" s="45">
        <f>AVERAGE(TG!BF51:BI51)</f>
        <v>5.5</v>
      </c>
      <c r="AB34" s="45">
        <f>AVERAGE(TG!BJ51:BM51)</f>
        <v>1.5</v>
      </c>
    </row>
    <row r="35" spans="1:28">
      <c r="A35" s="72" t="s">
        <v>502</v>
      </c>
      <c r="B35" s="45">
        <f t="shared" si="13"/>
        <v>3087</v>
      </c>
      <c r="C35" s="45">
        <f t="shared" si="2"/>
        <v>4</v>
      </c>
      <c r="D35" s="45">
        <f t="shared" si="3"/>
        <v>10</v>
      </c>
      <c r="E35" s="45">
        <f t="shared" si="4"/>
        <v>39</v>
      </c>
      <c r="F35" s="45">
        <f t="shared" si="5"/>
        <v>19</v>
      </c>
      <c r="G35" s="45">
        <f t="shared" si="6"/>
        <v>75</v>
      </c>
      <c r="H35" s="45">
        <f t="shared" si="7"/>
        <v>1251</v>
      </c>
      <c r="I35" s="45">
        <f t="shared" si="8"/>
        <v>1216</v>
      </c>
      <c r="J35" s="45">
        <f t="shared" si="9"/>
        <v>10973.5</v>
      </c>
      <c r="K35" s="45">
        <f t="shared" si="10"/>
        <v>6561</v>
      </c>
      <c r="L35" s="45">
        <f t="shared" si="11"/>
        <v>22310</v>
      </c>
      <c r="M35" s="45">
        <f t="shared" si="12"/>
        <v>4958</v>
      </c>
      <c r="P35" s="72" t="s">
        <v>502</v>
      </c>
      <c r="Q35" s="45">
        <f>AVERAGE(ZH!N88:R88)</f>
        <v>11.8</v>
      </c>
      <c r="R35" s="45">
        <f>AVERAGE(ZH!S88:V88)</f>
        <v>13</v>
      </c>
      <c r="S35" s="45">
        <f>AVERAGE(ZH!W88:Z88)</f>
        <v>13.5</v>
      </c>
      <c r="T35" s="45">
        <f>AVERAGE(ZH!AA88:AE88)</f>
        <v>16.2</v>
      </c>
      <c r="U35" s="45">
        <f>AVERAGE(ZH!AF88:AI88)</f>
        <v>18</v>
      </c>
      <c r="V35" s="45">
        <f>AVERAGE(ZH!AJ88:AM88)</f>
        <v>22.25</v>
      </c>
      <c r="W35" s="45">
        <f>AVERAGE(ZH!AN88:AR88)</f>
        <v>27.6</v>
      </c>
      <c r="X35" s="45">
        <f>AVERAGE(ZH!AS88:AV88)</f>
        <v>40.75</v>
      </c>
      <c r="Y35" s="45">
        <f>AVERAGE(ZH!AW88:AZ88)</f>
        <v>55</v>
      </c>
      <c r="Z35" s="45">
        <f>AVERAGE(ZH!BA88:BE88)</f>
        <v>23.6</v>
      </c>
      <c r="AA35" s="45">
        <f>AVERAGE(ZH!BF88:BI88)</f>
        <v>12</v>
      </c>
      <c r="AB35" s="45">
        <f>AVERAGE(ZH!BJ88:BM88)</f>
        <v>11.25</v>
      </c>
    </row>
    <row r="36" spans="1:28">
      <c r="A36" s="45" t="s">
        <v>27</v>
      </c>
      <c r="B36" s="45">
        <f t="shared" si="13"/>
        <v>12</v>
      </c>
      <c r="C36" s="45">
        <f t="shared" si="2"/>
        <v>1</v>
      </c>
      <c r="D36" s="45">
        <f t="shared" si="3"/>
        <v>5</v>
      </c>
      <c r="E36" s="45">
        <f t="shared" si="4"/>
        <v>52</v>
      </c>
      <c r="F36" s="45">
        <f t="shared" si="5"/>
        <v>54</v>
      </c>
      <c r="G36" s="45">
        <f t="shared" si="6"/>
        <v>136</v>
      </c>
      <c r="H36" s="45">
        <f t="shared" si="7"/>
        <v>1956</v>
      </c>
      <c r="I36" s="45">
        <f t="shared" si="8"/>
        <v>2791</v>
      </c>
      <c r="J36" s="45">
        <f t="shared" si="9"/>
        <v>4007</v>
      </c>
      <c r="K36" s="45">
        <f t="shared" si="10"/>
        <v>144</v>
      </c>
      <c r="L36" s="45">
        <f t="shared" si="11"/>
        <v>0</v>
      </c>
      <c r="M36" s="45">
        <f t="shared" si="12"/>
        <v>0</v>
      </c>
      <c r="P36" s="45" t="s">
        <v>27</v>
      </c>
      <c r="Q36" s="45">
        <f>AVERAGE(BE!N37:R37)</f>
        <v>3.4</v>
      </c>
      <c r="R36" s="45">
        <f>AVERAGE(BE!S37:V37)</f>
        <v>4</v>
      </c>
      <c r="S36" s="45">
        <f>AVERAGE(BE!W37:Z37)</f>
        <v>4.5</v>
      </c>
      <c r="T36" s="45">
        <f>AVERAGE(BE!AA37:AE37)</f>
        <v>5.6</v>
      </c>
      <c r="U36" s="45">
        <f>AVERAGE(BE!AF37:AI37)</f>
        <v>9</v>
      </c>
      <c r="V36" s="45">
        <f>AVERAGE(BE!AJ37:AM37)</f>
        <v>10</v>
      </c>
      <c r="W36" s="45">
        <f>AVERAGE(BE!AN37:AQ37)</f>
        <v>12.5</v>
      </c>
      <c r="X36" s="45">
        <f>AVERAGE(BE!AS37:AV37)</f>
        <v>14</v>
      </c>
      <c r="Y36" s="45">
        <f>AVERAGE(BE!AW37:AZ37)</f>
        <v>12.75</v>
      </c>
      <c r="Z36" s="45">
        <f>AVERAGE(BE!BA37:BE37)</f>
        <v>1</v>
      </c>
      <c r="AA36" s="45">
        <f>AVERAGE(BE!BF37:BI37)</f>
        <v>0</v>
      </c>
      <c r="AB36" s="45">
        <f>AVERAGE(BE!BJ37:BM37)</f>
        <v>0</v>
      </c>
    </row>
    <row r="37" spans="1:28">
      <c r="A37" s="45" t="s">
        <v>178</v>
      </c>
      <c r="B37" s="45">
        <f t="shared" si="13"/>
        <v>554</v>
      </c>
      <c r="C37" s="45">
        <f t="shared" si="2"/>
        <v>0</v>
      </c>
      <c r="D37" s="45">
        <f t="shared" si="3"/>
        <v>0</v>
      </c>
      <c r="E37" s="45">
        <f t="shared" si="4"/>
        <v>234</v>
      </c>
      <c r="F37" s="45">
        <f t="shared" si="5"/>
        <v>328</v>
      </c>
      <c r="G37" s="45">
        <f t="shared" si="6"/>
        <v>135</v>
      </c>
      <c r="H37" s="45">
        <f t="shared" si="7"/>
        <v>4106</v>
      </c>
      <c r="I37" s="45">
        <f t="shared" si="8"/>
        <v>878</v>
      </c>
      <c r="J37" s="45">
        <f t="shared" si="9"/>
        <v>4485</v>
      </c>
      <c r="K37" s="45">
        <f t="shared" si="10"/>
        <v>5718</v>
      </c>
      <c r="L37" s="45">
        <f t="shared" si="11"/>
        <v>6189</v>
      </c>
      <c r="M37" s="45">
        <f t="shared" si="12"/>
        <v>5031</v>
      </c>
      <c r="P37" s="45" t="s">
        <v>178</v>
      </c>
      <c r="Q37" s="45">
        <f>AVERAGE(FR!N23:R23)</f>
        <v>0.6</v>
      </c>
      <c r="R37" s="45">
        <f>AVERAGE(FR!S23:V23)</f>
        <v>0.75</v>
      </c>
      <c r="S37" s="45">
        <f>AVERAGE(FR!W23:Z23)</f>
        <v>1.5</v>
      </c>
      <c r="T37" s="45">
        <f>AVERAGE(FR!AA23:AE23)</f>
        <v>2.2000000000000002</v>
      </c>
      <c r="U37" s="45">
        <f>AVERAGE(FR!AF23:AI23)</f>
        <v>3</v>
      </c>
      <c r="V37" s="45">
        <f>AVERAGE(FR!AJ23:AM23)</f>
        <v>2</v>
      </c>
      <c r="W37" s="45">
        <f>AVERAGE(FR!AN23:AR23)</f>
        <v>2.4</v>
      </c>
      <c r="X37" s="45">
        <f>AVERAGE(FR!AS23:AV23)</f>
        <v>3</v>
      </c>
      <c r="Y37" s="45">
        <f>AVERAGE(FR!AW23:AZ23)</f>
        <v>2</v>
      </c>
      <c r="Z37" s="45">
        <f>AVERAGE(FR!BA23:BE23)</f>
        <v>2.4</v>
      </c>
      <c r="AA37" s="45">
        <f>AVERAGE(FR!BF23:BI23)</f>
        <v>0.75</v>
      </c>
      <c r="AB37" s="45">
        <f>AVERAGE(FR!BJ23:BM23)</f>
        <v>1</v>
      </c>
    </row>
    <row r="38" spans="1:28">
      <c r="A38" s="45" t="s">
        <v>220</v>
      </c>
      <c r="B38" s="45">
        <f t="shared" si="13"/>
        <v>0</v>
      </c>
      <c r="C38" s="45">
        <f t="shared" si="2"/>
        <v>0</v>
      </c>
      <c r="D38" s="45">
        <f t="shared" si="3"/>
        <v>0</v>
      </c>
      <c r="E38" s="45">
        <f t="shared" si="4"/>
        <v>112</v>
      </c>
      <c r="F38" s="45">
        <f t="shared" si="5"/>
        <v>190</v>
      </c>
      <c r="G38" s="45">
        <f t="shared" si="6"/>
        <v>135</v>
      </c>
      <c r="H38" s="45">
        <f t="shared" si="7"/>
        <v>740</v>
      </c>
      <c r="I38" s="45">
        <f t="shared" si="8"/>
        <v>1156</v>
      </c>
      <c r="J38" s="45">
        <f t="shared" si="9"/>
        <v>15160</v>
      </c>
      <c r="K38" s="45">
        <f t="shared" si="10"/>
        <v>9291</v>
      </c>
      <c r="L38" s="45">
        <f t="shared" si="11"/>
        <v>1085</v>
      </c>
      <c r="M38" s="45">
        <f t="shared" si="12"/>
        <v>47</v>
      </c>
      <c r="P38" s="45" t="s">
        <v>220</v>
      </c>
      <c r="Q38" s="45">
        <f>AVERAGE(GE!N32:R32)</f>
        <v>0</v>
      </c>
      <c r="R38" s="45">
        <f>AVERAGE(GE!S32:V32)</f>
        <v>0</v>
      </c>
      <c r="S38" s="45">
        <f>AVERAGE(GE!W32:Z32)</f>
        <v>0</v>
      </c>
      <c r="T38" s="45">
        <f>AVERAGE(GE!AA32:AE32)</f>
        <v>4.4000000000000004</v>
      </c>
      <c r="U38" s="45">
        <f>AVERAGE(GE!AF32:AI32)</f>
        <v>12</v>
      </c>
      <c r="V38" s="45">
        <f>AVERAGE(GE!AJ32:AM32)</f>
        <v>12</v>
      </c>
      <c r="W38" s="45">
        <f>AVERAGE(GE!AN32:AR32)</f>
        <v>12.2</v>
      </c>
      <c r="X38" s="45">
        <f>AVERAGE(GE!AS32:AV32)</f>
        <v>13</v>
      </c>
      <c r="Y38" s="45">
        <f>AVERAGE(GE!AW32:AZ32)</f>
        <v>13</v>
      </c>
      <c r="Z38" s="45">
        <f>AVERAGE(GE!BA32:BE32)</f>
        <v>5.2</v>
      </c>
      <c r="AA38" s="45">
        <f>AVERAGE(GE!BJ32:BL32)</f>
        <v>0.33333333333333331</v>
      </c>
      <c r="AB38" s="45">
        <f>AVERAGE(GE!BJ32:BM32)</f>
        <v>0.25</v>
      </c>
    </row>
    <row r="39" spans="1:28">
      <c r="A39" s="45" t="s">
        <v>280</v>
      </c>
      <c r="B39" s="45">
        <f t="shared" si="13"/>
        <v>0</v>
      </c>
      <c r="C39" s="45">
        <f t="shared" si="2"/>
        <v>0</v>
      </c>
      <c r="D39" s="45">
        <f t="shared" si="3"/>
        <v>0</v>
      </c>
      <c r="E39" s="45">
        <f t="shared" si="4"/>
        <v>0</v>
      </c>
      <c r="F39" s="45">
        <f t="shared" si="5"/>
        <v>0</v>
      </c>
      <c r="G39" s="45">
        <f t="shared" si="6"/>
        <v>0</v>
      </c>
      <c r="H39" s="45">
        <f t="shared" si="7"/>
        <v>0</v>
      </c>
      <c r="I39" s="45">
        <f t="shared" si="8"/>
        <v>353</v>
      </c>
      <c r="J39" s="45">
        <f t="shared" si="9"/>
        <v>1093</v>
      </c>
      <c r="K39" s="45">
        <f t="shared" si="10"/>
        <v>778</v>
      </c>
      <c r="L39" s="45">
        <f t="shared" si="11"/>
        <v>0</v>
      </c>
      <c r="M39" s="45">
        <f t="shared" si="12"/>
        <v>0</v>
      </c>
      <c r="P39" s="45" t="s">
        <v>280</v>
      </c>
      <c r="Q39" s="45">
        <f>AVERAGE(GR!N25:R25)</f>
        <v>0</v>
      </c>
      <c r="R39" s="45">
        <f>AVERAGE(GR!S25:V25)</f>
        <v>0</v>
      </c>
      <c r="S39" s="45">
        <f>AVERAGE(GR!W25:Z25)</f>
        <v>0</v>
      </c>
      <c r="T39" s="45">
        <f>AVERAGE(GR!AA25:AE25)</f>
        <v>0</v>
      </c>
      <c r="U39" s="45">
        <f>AVERAGE(GR!AF25:AI25)</f>
        <v>0</v>
      </c>
      <c r="V39" s="45">
        <f>AVERAGE(GR!AJ25:AM25)</f>
        <v>0</v>
      </c>
      <c r="W39" s="45">
        <f>AVERAGE(GR!AN25:AR25)</f>
        <v>0</v>
      </c>
      <c r="X39" s="45">
        <f>AVERAGE(GR!AS25:AV25)</f>
        <v>5.75</v>
      </c>
      <c r="Y39" s="45">
        <f>AVERAGE(GR!AW25:AZ25)</f>
        <v>6</v>
      </c>
      <c r="Z39" s="45">
        <f>AVERAGE(GR!BA25:BE25)</f>
        <v>2.8</v>
      </c>
      <c r="AA39" s="45">
        <f>AVERAGE(GR!BF25:BI25)</f>
        <v>0</v>
      </c>
      <c r="AB39" s="45">
        <f>AVERAGE(GR!BJ25:BM25)</f>
        <v>0</v>
      </c>
    </row>
    <row r="40" spans="1:28">
      <c r="A40" s="45" t="s">
        <v>291</v>
      </c>
      <c r="B40" s="45">
        <f t="shared" si="13"/>
        <v>24</v>
      </c>
      <c r="C40" s="45">
        <f t="shared" si="2"/>
        <v>1</v>
      </c>
      <c r="D40" s="45">
        <f t="shared" si="3"/>
        <v>1</v>
      </c>
      <c r="E40" s="45">
        <f t="shared" si="4"/>
        <v>0</v>
      </c>
      <c r="F40" s="45">
        <f t="shared" si="5"/>
        <v>1</v>
      </c>
      <c r="G40" s="45">
        <f t="shared" si="6"/>
        <v>22</v>
      </c>
      <c r="H40" s="45">
        <f t="shared" si="7"/>
        <v>70</v>
      </c>
      <c r="I40" s="45">
        <f t="shared" si="8"/>
        <v>83</v>
      </c>
      <c r="J40" s="45">
        <f t="shared" si="9"/>
        <v>804</v>
      </c>
      <c r="K40" s="45">
        <f t="shared" si="10"/>
        <v>1200</v>
      </c>
      <c r="L40" s="45">
        <f t="shared" si="11"/>
        <v>625</v>
      </c>
      <c r="M40" s="45">
        <f t="shared" si="12"/>
        <v>84</v>
      </c>
      <c r="P40" s="45" t="s">
        <v>291</v>
      </c>
      <c r="Q40" s="45">
        <f>AVERAGE(JU!N21:R21)</f>
        <v>1</v>
      </c>
      <c r="R40" s="45">
        <f>AVERAGE(JU!S21:V21)</f>
        <v>1</v>
      </c>
      <c r="S40" s="45">
        <f>AVERAGE(JU!W21:Z21)</f>
        <v>1</v>
      </c>
      <c r="T40" s="45">
        <f>AVERAGE(JU!AA21:AE21)</f>
        <v>0.8</v>
      </c>
      <c r="U40" s="45">
        <f>AVERAGE(JU!AF21:AI21)</f>
        <v>1.5</v>
      </c>
      <c r="V40" s="45">
        <f>AVERAGE(JU!AJ21:AM21)</f>
        <v>2</v>
      </c>
      <c r="W40" s="45">
        <f>AVERAGE(JU!AN21:AR21)</f>
        <v>2</v>
      </c>
      <c r="X40" s="45">
        <f>AVERAGE(JU!AS21:AV21)</f>
        <v>2</v>
      </c>
      <c r="Y40" s="45">
        <f>AVERAGE(JU!AW21:AZ21)</f>
        <v>2</v>
      </c>
      <c r="Z40" s="45">
        <f>AVERAGE(JU!BA21:BE21)</f>
        <v>2</v>
      </c>
      <c r="AA40" s="45">
        <f>AVERAGE(JU!BF21:BI21)</f>
        <v>2</v>
      </c>
      <c r="AB40" s="45">
        <f>AVERAGE(JU!BJ21:BM21)</f>
        <v>1.5</v>
      </c>
    </row>
    <row r="41" spans="1:28">
      <c r="A41" s="45" t="s">
        <v>302</v>
      </c>
      <c r="B41" s="45">
        <f t="shared" si="13"/>
        <v>0</v>
      </c>
      <c r="C41" s="45">
        <f t="shared" si="2"/>
        <v>48</v>
      </c>
      <c r="D41" s="45">
        <f t="shared" si="3"/>
        <v>3</v>
      </c>
      <c r="E41" s="45">
        <f t="shared" si="4"/>
        <v>3</v>
      </c>
      <c r="F41" s="45">
        <f t="shared" si="5"/>
        <v>0</v>
      </c>
      <c r="G41" s="45">
        <f t="shared" si="6"/>
        <v>8</v>
      </c>
      <c r="H41" s="45">
        <f t="shared" si="7"/>
        <v>158</v>
      </c>
      <c r="I41" s="45">
        <f t="shared" si="8"/>
        <v>357</v>
      </c>
      <c r="J41" s="45">
        <f t="shared" si="9"/>
        <v>1253</v>
      </c>
      <c r="K41" s="45">
        <f t="shared" si="10"/>
        <v>1253</v>
      </c>
      <c r="L41" s="45">
        <f t="shared" si="11"/>
        <v>2318</v>
      </c>
      <c r="M41" s="45">
        <f t="shared" si="12"/>
        <v>137</v>
      </c>
      <c r="P41" s="45" t="s">
        <v>302</v>
      </c>
      <c r="Q41" s="45">
        <f>AVERAGE(LU!N26:R26)</f>
        <v>0</v>
      </c>
      <c r="R41" s="45">
        <f>AVERAGE(LU!S26:V26)</f>
        <v>1</v>
      </c>
      <c r="S41" s="45">
        <f>AVERAGE(LU!W26:Z26)</f>
        <v>3</v>
      </c>
      <c r="T41" s="45">
        <f>AVERAGE(LU!AA26:AE26)</f>
        <v>4</v>
      </c>
      <c r="U41" s="45">
        <f>AVERAGE(LU!AF26:AI26)</f>
        <v>5.75</v>
      </c>
      <c r="V41" s="45">
        <f>AVERAGE(LU!AJ26:AM26)</f>
        <v>6</v>
      </c>
      <c r="W41" s="45">
        <f>AVERAGE(LU!AN26:AR26)</f>
        <v>6.2</v>
      </c>
      <c r="X41" s="45">
        <f>AVERAGE(LU!AS26:AV26)</f>
        <v>6.5</v>
      </c>
      <c r="Y41" s="45">
        <f>AVERAGE(LU!AW26:AZ26)</f>
        <v>7.25</v>
      </c>
      <c r="Z41" s="45">
        <f>AVERAGE(LU!BA26:BE26)</f>
        <v>4.8</v>
      </c>
      <c r="AA41" s="45">
        <f>AVERAGE(LU!BF26:BI26)</f>
        <v>2</v>
      </c>
      <c r="AB41" s="45">
        <f>AVERAGE(LU!BJ26:BM26)</f>
        <v>2</v>
      </c>
    </row>
    <row r="42" spans="1:28">
      <c r="A42" s="45" t="s">
        <v>656</v>
      </c>
      <c r="B42" s="45">
        <f t="shared" si="13"/>
        <v>2</v>
      </c>
      <c r="C42" s="45">
        <f t="shared" si="2"/>
        <v>0</v>
      </c>
      <c r="D42" s="45">
        <f t="shared" si="3"/>
        <v>0</v>
      </c>
      <c r="E42" s="45">
        <f t="shared" si="4"/>
        <v>2</v>
      </c>
      <c r="F42" s="45">
        <f t="shared" si="5"/>
        <v>2</v>
      </c>
      <c r="G42" s="45">
        <f t="shared" si="6"/>
        <v>23</v>
      </c>
      <c r="H42" s="45">
        <f t="shared" si="7"/>
        <v>33</v>
      </c>
      <c r="I42" s="45">
        <f t="shared" si="8"/>
        <v>55</v>
      </c>
      <c r="J42" s="45">
        <f t="shared" si="9"/>
        <v>12</v>
      </c>
      <c r="K42" s="45">
        <f t="shared" si="10"/>
        <v>0</v>
      </c>
      <c r="L42" s="45">
        <f t="shared" si="11"/>
        <v>0</v>
      </c>
      <c r="M42" s="45">
        <f t="shared" si="12"/>
        <v>0</v>
      </c>
      <c r="P42" s="45" t="s">
        <v>656</v>
      </c>
      <c r="Q42" s="45">
        <f>AVERAGE(SO!N23:R23)</f>
        <v>3.2</v>
      </c>
      <c r="R42" s="45">
        <f>AVERAGE(SO!S23:V23)</f>
        <v>0</v>
      </c>
      <c r="S42" s="45">
        <f>AVERAGE(SO!W23:Z23)</f>
        <v>0</v>
      </c>
      <c r="T42" s="45">
        <f>AVERAGE(SO!AA23:AE23)</f>
        <v>3.2</v>
      </c>
      <c r="U42" s="45">
        <f>AVERAGE(SO!AF23:AI23)</f>
        <v>4</v>
      </c>
      <c r="V42" s="45">
        <f>AVERAGE(SO!AJ23:AM23)</f>
        <v>4</v>
      </c>
      <c r="W42" s="45">
        <f>AVERAGE(SO!AN23:AR23)</f>
        <v>4</v>
      </c>
      <c r="X42" s="45">
        <f>AVERAGE(SO!AS23:AV23)</f>
        <v>4</v>
      </c>
      <c r="Y42" s="45">
        <f>AVERAGE(SO!AW23:AZ23)</f>
        <v>1</v>
      </c>
      <c r="Z42" s="45">
        <f>AVERAGE(SO!BA23:BE23)</f>
        <v>0</v>
      </c>
      <c r="AA42" s="45">
        <f>AVERAGE(SO!BF23:BI23)</f>
        <v>0</v>
      </c>
      <c r="AB42" s="45">
        <f>AVERAGE(SO!BJ23:BM23)</f>
        <v>0</v>
      </c>
    </row>
    <row r="43" spans="1:28">
      <c r="A43" s="45" t="s">
        <v>660</v>
      </c>
      <c r="B43" s="45">
        <f t="shared" si="13"/>
        <v>972</v>
      </c>
      <c r="C43" s="45">
        <f t="shared" si="2"/>
        <v>838</v>
      </c>
      <c r="D43" s="45">
        <f t="shared" si="3"/>
        <v>51</v>
      </c>
      <c r="E43" s="45">
        <f t="shared" si="4"/>
        <v>348</v>
      </c>
      <c r="F43" s="45">
        <f t="shared" si="5"/>
        <v>688</v>
      </c>
      <c r="G43" s="45">
        <f t="shared" si="6"/>
        <v>489</v>
      </c>
      <c r="H43" s="45">
        <f t="shared" si="7"/>
        <v>2865</v>
      </c>
      <c r="I43" s="45">
        <f t="shared" si="8"/>
        <v>1724</v>
      </c>
      <c r="J43" s="45">
        <f t="shared" si="9"/>
        <v>8823</v>
      </c>
      <c r="K43" s="45">
        <f t="shared" si="10"/>
        <v>7753</v>
      </c>
      <c r="L43" s="45">
        <f t="shared" si="11"/>
        <v>32832</v>
      </c>
      <c r="M43" s="45">
        <f t="shared" si="12"/>
        <v>11</v>
      </c>
      <c r="P43" s="45" t="s">
        <v>660</v>
      </c>
      <c r="Q43" s="45">
        <f>AVERAGE(VD!N33:R33)</f>
        <v>1.4</v>
      </c>
      <c r="R43" s="45">
        <f>AVERAGE(VD!S33:V33)</f>
        <v>2</v>
      </c>
      <c r="S43" s="45">
        <f>AVERAGE(VD!W33:Z33)</f>
        <v>1</v>
      </c>
      <c r="T43" s="45">
        <f>AVERAGE(VD!AA33:AE33)</f>
        <v>3.6</v>
      </c>
      <c r="U43" s="45">
        <f>AVERAGE(VD!AF33:AI33)</f>
        <v>10.25</v>
      </c>
      <c r="V43" s="45">
        <f>AVERAGE(VD!AJ33:AM33)</f>
        <v>10.75</v>
      </c>
      <c r="W43" s="45">
        <f>AVERAGE(VD!AN33:AR33)</f>
        <v>11.2</v>
      </c>
      <c r="X43" s="45">
        <f>AVERAGE(VD!AS33:AV33)</f>
        <v>10.75</v>
      </c>
      <c r="Y43" s="45">
        <f>AVERAGE(VD!AW33:AZ33)</f>
        <v>7.25</v>
      </c>
      <c r="Z43" s="45">
        <f>AVERAGE(VD!BA33:BE33)</f>
        <v>3</v>
      </c>
      <c r="AA43" s="45">
        <f>AVERAGE(VD!BF33:BI33)</f>
        <v>4.5</v>
      </c>
      <c r="AB43" s="45">
        <f>AVERAGE(VD!BJ33:BM33)</f>
        <v>0.5</v>
      </c>
    </row>
    <row r="44" spans="1:28">
      <c r="A44" s="153" t="s">
        <v>658</v>
      </c>
      <c r="B44" s="45">
        <f t="shared" si="13"/>
        <v>0</v>
      </c>
      <c r="C44" s="45">
        <f t="shared" si="2"/>
        <v>0</v>
      </c>
      <c r="D44" s="45">
        <f t="shared" si="3"/>
        <v>0</v>
      </c>
      <c r="E44" s="45">
        <f t="shared" si="4"/>
        <v>0</v>
      </c>
      <c r="F44" s="45">
        <f t="shared" si="5"/>
        <v>0</v>
      </c>
      <c r="G44" s="45">
        <f t="shared" si="6"/>
        <v>0</v>
      </c>
      <c r="H44" s="45">
        <f t="shared" si="7"/>
        <v>13</v>
      </c>
      <c r="I44" s="45">
        <f t="shared" si="8"/>
        <v>36</v>
      </c>
      <c r="J44" s="45">
        <f t="shared" si="9"/>
        <v>254</v>
      </c>
      <c r="K44" s="45">
        <f t="shared" si="10"/>
        <v>86</v>
      </c>
      <c r="L44" s="45">
        <f t="shared" si="11"/>
        <v>0</v>
      </c>
      <c r="M44" s="45">
        <f t="shared" si="12"/>
        <v>0</v>
      </c>
      <c r="P44" s="153" t="s">
        <v>658</v>
      </c>
      <c r="Q44" s="45">
        <f>AVERAGE(SH!N35:R35)</f>
        <v>0</v>
      </c>
      <c r="R44" s="45">
        <f>AVERAGE(SH!S35:V35)</f>
        <v>0</v>
      </c>
      <c r="S44" s="45">
        <f>AVERAGE(SH!W35:Z35)</f>
        <v>0</v>
      </c>
      <c r="T44" s="45">
        <f>AVERAGE(SH!AA35:AE35)</f>
        <v>0</v>
      </c>
      <c r="U44" s="45">
        <f>AVERAGE(SH!AF35:AI35)</f>
        <v>0</v>
      </c>
      <c r="V44" s="45">
        <f>AVERAGE(SH!AJ35:AM35)</f>
        <v>0</v>
      </c>
      <c r="W44" s="45">
        <f>AVERAGE(SH!AN35:AR35)</f>
        <v>6.8</v>
      </c>
      <c r="X44" s="45">
        <f>AVERAGE(SH!AS35:AV35)</f>
        <v>17</v>
      </c>
      <c r="Y44" s="45">
        <f>AVERAGE(SH!AW35:AZ35)</f>
        <v>16.25</v>
      </c>
      <c r="Z44" s="45">
        <f>AVERAGE(SH!BA35:BE35)</f>
        <v>2.8</v>
      </c>
      <c r="AA44" s="45">
        <f>AVERAGE(SH!BF35:BI35)</f>
        <v>0</v>
      </c>
      <c r="AB44" s="45">
        <f>AVERAGE(SH!BJ35:BM35)</f>
        <v>0</v>
      </c>
    </row>
    <row r="45" spans="1:28">
      <c r="A45" s="45" t="s">
        <v>669</v>
      </c>
      <c r="B45" s="45">
        <f t="shared" si="13"/>
        <v>166</v>
      </c>
      <c r="C45" s="45">
        <f t="shared" si="2"/>
        <v>1</v>
      </c>
      <c r="D45" s="45">
        <f t="shared" si="3"/>
        <v>0</v>
      </c>
      <c r="E45" s="45">
        <f t="shared" si="4"/>
        <v>0</v>
      </c>
      <c r="F45" s="45">
        <f t="shared" si="5"/>
        <v>0</v>
      </c>
      <c r="G45" s="45">
        <f t="shared" si="6"/>
        <v>7</v>
      </c>
      <c r="H45" s="45">
        <f t="shared" si="7"/>
        <v>90</v>
      </c>
      <c r="I45" s="45">
        <f t="shared" si="8"/>
        <v>178</v>
      </c>
      <c r="J45" s="45">
        <f t="shared" si="9"/>
        <v>1139</v>
      </c>
      <c r="K45" s="45">
        <f t="shared" si="10"/>
        <v>275</v>
      </c>
      <c r="L45" s="45">
        <f t="shared" si="11"/>
        <v>317</v>
      </c>
      <c r="M45" s="45">
        <f t="shared" si="12"/>
        <v>140</v>
      </c>
      <c r="P45" s="45" t="s">
        <v>669</v>
      </c>
      <c r="Q45" s="45">
        <f>AVERAGE('Vbg (A)'!N30:R30)</f>
        <v>0.4</v>
      </c>
      <c r="R45" s="45">
        <f>AVERAGE('Vbg (A)'!S30:V30)</f>
        <v>0.5</v>
      </c>
      <c r="S45" s="45">
        <f>AVERAGE('Vbg (A)'!W30:Z30)</f>
        <v>0.5</v>
      </c>
      <c r="T45" s="45">
        <f>AVERAGE('Vbg (A)'!AA30:AE30)</f>
        <v>0.6</v>
      </c>
      <c r="U45" s="45">
        <f>AVERAGE('Vbg (A)'!AF30:AI30)</f>
        <v>0.5</v>
      </c>
      <c r="V45" s="45">
        <f>AVERAGE('Vbg (A)'!AJ30:AM30)</f>
        <v>3.25</v>
      </c>
      <c r="W45" s="45">
        <f>AVERAGE('Vbg (A)'!AN30:AR30)</f>
        <v>3.2</v>
      </c>
      <c r="X45" s="45">
        <f>AVERAGE('Vbg (A)'!AS30:AV30)</f>
        <v>4.25</v>
      </c>
      <c r="Y45" s="45">
        <f>AVERAGE('Vbg (A)'!AW30:AZ30)</f>
        <v>4.5</v>
      </c>
      <c r="Z45" s="45">
        <f>AVERAGE('Vbg (A)'!BA30:BE30)</f>
        <v>1.2</v>
      </c>
      <c r="AA45" s="45">
        <f>AVERAGE('Vbg (A)'!BF30:BI30)</f>
        <v>0.75</v>
      </c>
      <c r="AB45" s="45">
        <f>AVERAGE('Vbg (A)'!BJ30:BM30)</f>
        <v>0.5</v>
      </c>
    </row>
    <row r="46" spans="1:28">
      <c r="A46" s="45" t="s">
        <v>324</v>
      </c>
      <c r="B46" s="45">
        <f t="shared" si="13"/>
        <v>15564</v>
      </c>
      <c r="C46" s="45">
        <f t="shared" si="2"/>
        <v>0</v>
      </c>
      <c r="D46" s="45">
        <f t="shared" si="3"/>
        <v>17</v>
      </c>
      <c r="E46" s="45">
        <f t="shared" si="4"/>
        <v>32</v>
      </c>
      <c r="F46" s="45">
        <f t="shared" si="5"/>
        <v>6</v>
      </c>
      <c r="G46" s="45">
        <f t="shared" si="6"/>
        <v>8</v>
      </c>
      <c r="H46" s="45">
        <f t="shared" si="7"/>
        <v>688</v>
      </c>
      <c r="I46" s="45">
        <f t="shared" si="8"/>
        <v>3962</v>
      </c>
      <c r="J46" s="45">
        <f t="shared" si="9"/>
        <v>4806</v>
      </c>
      <c r="K46" s="45">
        <f t="shared" si="10"/>
        <v>7892</v>
      </c>
      <c r="L46" s="45">
        <f t="shared" si="11"/>
        <v>26199</v>
      </c>
      <c r="M46" s="45">
        <f t="shared" si="12"/>
        <v>2986</v>
      </c>
      <c r="P46" s="45" t="s">
        <v>324</v>
      </c>
      <c r="Q46" s="45">
        <f>AVERAGE(SG!N67:R67)</f>
        <v>17.600000000000001</v>
      </c>
      <c r="R46" s="45">
        <f>AVERAGE(SG!S67:V67)</f>
        <v>15.5</v>
      </c>
      <c r="S46" s="45">
        <f>AVERAGE(SG!W67:Z67)</f>
        <v>17</v>
      </c>
      <c r="T46" s="45">
        <f>AVERAGE(SG!AA67:AE67)</f>
        <v>22.6</v>
      </c>
      <c r="U46" s="45">
        <f>AVERAGE(SG!AF67:AI67)</f>
        <v>20.5</v>
      </c>
      <c r="V46" s="45">
        <f>AVERAGE(SG!AJ67:AM67)</f>
        <v>13</v>
      </c>
      <c r="W46" s="45">
        <f>AVERAGE(SG!AN67:AR67)</f>
        <v>15.8</v>
      </c>
      <c r="X46" s="45">
        <f>AVERAGE(SG!AS67:AV67)</f>
        <v>28</v>
      </c>
      <c r="Y46" s="45">
        <f>AVERAGE(SG!AW67:AZ67)</f>
        <v>14</v>
      </c>
      <c r="Z46" s="45">
        <f>AVERAGE(SG!BA67:BE67)</f>
        <v>21.8</v>
      </c>
      <c r="AA46" s="45">
        <f>AVERAGE(SG!BF67:BI67)</f>
        <v>26.75</v>
      </c>
      <c r="AB46" s="45">
        <f>AVERAGE(SG!BJ67:BM67)</f>
        <v>14</v>
      </c>
    </row>
    <row r="47" spans="1:28">
      <c r="A47" s="45" t="s">
        <v>319</v>
      </c>
      <c r="B47" s="45">
        <f t="shared" si="13"/>
        <v>0</v>
      </c>
      <c r="C47" s="45">
        <f t="shared" si="2"/>
        <v>0</v>
      </c>
      <c r="D47" s="45">
        <f t="shared" si="3"/>
        <v>0</v>
      </c>
      <c r="E47" s="45">
        <f t="shared" si="4"/>
        <v>2</v>
      </c>
      <c r="F47" s="45">
        <f t="shared" si="5"/>
        <v>0</v>
      </c>
      <c r="G47" s="45">
        <f t="shared" si="6"/>
        <v>5</v>
      </c>
      <c r="H47" s="45">
        <f t="shared" si="7"/>
        <v>0</v>
      </c>
      <c r="I47" s="45">
        <f t="shared" si="8"/>
        <v>0</v>
      </c>
      <c r="J47" s="45">
        <f t="shared" si="9"/>
        <v>0</v>
      </c>
      <c r="K47" s="45">
        <f t="shared" si="10"/>
        <v>0</v>
      </c>
      <c r="L47" s="45">
        <f t="shared" si="11"/>
        <v>0</v>
      </c>
      <c r="M47" s="45">
        <f t="shared" si="12"/>
        <v>0</v>
      </c>
      <c r="P47" s="45" t="s">
        <v>319</v>
      </c>
      <c r="Q47" s="45">
        <f>AVERAGE(NW!N21:R21)</f>
        <v>0</v>
      </c>
      <c r="R47" s="45">
        <f>AVERAGE(NW!S21:V21)</f>
        <v>0</v>
      </c>
      <c r="S47" s="45">
        <f>AVERAGE(NW!W21:Z21)</f>
        <v>0</v>
      </c>
      <c r="T47" s="45">
        <f>AVERAGE(NW!AA21:AE21)</f>
        <v>0.4</v>
      </c>
      <c r="U47" s="45">
        <f>AVERAGE(NW!AF21:AI21)</f>
        <v>1</v>
      </c>
      <c r="V47" s="45">
        <f>AVERAGE(NW!AJ21:AM21)</f>
        <v>1</v>
      </c>
      <c r="W47" s="45">
        <f>AVERAGE(NW!AN21:AR21)</f>
        <v>0</v>
      </c>
      <c r="X47" s="45">
        <f>AVERAGE(NW!AS21:AV21)</f>
        <v>0</v>
      </c>
      <c r="Y47" s="45">
        <f>AVERAGE(NW!AW21:AZ21)</f>
        <v>0</v>
      </c>
      <c r="Z47" s="45">
        <f>AVERAGE(NW!BA21:BE21)</f>
        <v>0</v>
      </c>
      <c r="AA47" s="45">
        <f>AVERAGE(NW!BF21:BI21)</f>
        <v>0</v>
      </c>
      <c r="AB47" s="45">
        <f>AVERAGE(NW!BJ21:BM21)</f>
        <v>0</v>
      </c>
    </row>
    <row r="48" spans="1:28">
      <c r="A48" s="153" t="s">
        <v>654</v>
      </c>
      <c r="B48" s="45">
        <f t="shared" si="13"/>
        <v>0</v>
      </c>
      <c r="C48" s="45">
        <f t="shared" si="2"/>
        <v>0</v>
      </c>
      <c r="D48" s="45">
        <f t="shared" si="3"/>
        <v>0</v>
      </c>
      <c r="E48" s="45">
        <f t="shared" si="4"/>
        <v>0</v>
      </c>
      <c r="F48" s="45">
        <f t="shared" si="5"/>
        <v>0</v>
      </c>
      <c r="G48" s="45">
        <f t="shared" si="6"/>
        <v>0</v>
      </c>
      <c r="H48" s="45">
        <f t="shared" si="7"/>
        <v>1</v>
      </c>
      <c r="I48" s="45">
        <f t="shared" si="8"/>
        <v>22</v>
      </c>
      <c r="J48" s="45">
        <f t="shared" si="9"/>
        <v>57</v>
      </c>
      <c r="K48" s="45">
        <f t="shared" si="10"/>
        <v>0</v>
      </c>
      <c r="L48" s="45">
        <f t="shared" si="11"/>
        <v>0</v>
      </c>
      <c r="M48" s="45">
        <f t="shared" si="12"/>
        <v>0</v>
      </c>
      <c r="P48" s="153" t="s">
        <v>654</v>
      </c>
      <c r="Q48" s="45">
        <f>AVERAGE(NE!N22:R22)</f>
        <v>0</v>
      </c>
      <c r="R48" s="45">
        <f>AVERAGE(NE!S22:V22)</f>
        <v>0</v>
      </c>
      <c r="S48" s="45">
        <f>AVERAGE(NE!W22:Z22)</f>
        <v>0</v>
      </c>
      <c r="T48" s="45">
        <f>AVERAGE(NE!AA22:AE22)</f>
        <v>0</v>
      </c>
      <c r="U48" s="45">
        <f>AVERAGE(NE!AF22:AI22)</f>
        <v>0</v>
      </c>
      <c r="V48" s="45">
        <f>AVERAGE(NE!AJ22:AM22)</f>
        <v>0</v>
      </c>
      <c r="W48" s="45">
        <f>AVERAGE(NE!AN22:AR22)</f>
        <v>1.2</v>
      </c>
      <c r="X48" s="45">
        <f>AVERAGE(NE!AS22:AV22)</f>
        <v>3</v>
      </c>
      <c r="Y48" s="45">
        <f>AVERAGE(NE!AW22:AZ22)</f>
        <v>3</v>
      </c>
      <c r="Z48" s="45">
        <f>AVERAGE(NE!BA22:BE22)</f>
        <v>0</v>
      </c>
      <c r="AA48" s="45">
        <f>AVERAGE(NE!BF22:BI22)</f>
        <v>0</v>
      </c>
      <c r="AB48" s="45">
        <f>AVERAGE(NE!BJ22:BM22)</f>
        <v>0</v>
      </c>
    </row>
    <row r="49" spans="1:28">
      <c r="A49" s="45" t="s">
        <v>671</v>
      </c>
      <c r="B49" s="45">
        <f t="shared" si="13"/>
        <v>2266</v>
      </c>
      <c r="C49" s="45">
        <f t="shared" si="2"/>
        <v>0</v>
      </c>
      <c r="D49" s="45">
        <f t="shared" si="3"/>
        <v>6</v>
      </c>
      <c r="E49" s="45">
        <f t="shared" si="4"/>
        <v>10</v>
      </c>
      <c r="F49" s="45">
        <f t="shared" ref="F49" si="14">SUM(T23:W23)</f>
        <v>79</v>
      </c>
      <c r="G49" s="45">
        <f t="shared" si="6"/>
        <v>145</v>
      </c>
      <c r="H49" s="45">
        <f t="shared" ref="H49" si="15">SUM(AB23:AF23)</f>
        <v>1374</v>
      </c>
      <c r="I49" s="45">
        <f t="shared" ref="I49" si="16">SUM(AG23:AJ23)</f>
        <v>6279</v>
      </c>
      <c r="J49" s="45">
        <f t="shared" ref="J49" si="17">SUM(AK23:AN23)</f>
        <v>29664</v>
      </c>
      <c r="K49" s="45">
        <f t="shared" ref="K49" si="18">SUM(AO23:AS23)</f>
        <v>14323</v>
      </c>
      <c r="L49" s="45">
        <f t="shared" ref="L49" si="19">SUM(AT23:AW23)</f>
        <v>13890</v>
      </c>
      <c r="M49" s="45">
        <f t="shared" ref="M49" si="20">SUM(AX23:BA23)</f>
        <v>4307</v>
      </c>
      <c r="P49" s="45" t="s">
        <v>671</v>
      </c>
      <c r="Q49" s="45">
        <f>AVERAGE('BW (D)'!N58:R58)</f>
        <v>25</v>
      </c>
      <c r="R49" s="45">
        <f>AVERAGE('BW (D)'!S58:V58)</f>
        <v>25</v>
      </c>
      <c r="S49" s="45">
        <f>AVERAGE('BW (D)'!W58:Z58)</f>
        <v>25</v>
      </c>
      <c r="T49" s="45">
        <f>AVERAGE('BW (D)'!AA58:AE58)</f>
        <v>25.8</v>
      </c>
      <c r="U49" s="45">
        <f>AVERAGE('BW (D)'!AF58:AI58)</f>
        <v>27.25</v>
      </c>
      <c r="V49" s="45">
        <f>AVERAGE('BW (D)'!AJ58:AM58)</f>
        <v>39</v>
      </c>
      <c r="W49" s="45">
        <f>AVERAGE('BW (D)'!AN58:AR58)</f>
        <v>38</v>
      </c>
      <c r="X49" s="45">
        <f>AVERAGE('BW (D)'!AS58:AV58)</f>
        <v>36.25</v>
      </c>
      <c r="Y49" s="45">
        <f>AVERAGE('BW (D)'!AW58:AZ58)</f>
        <v>33</v>
      </c>
      <c r="Z49" s="45">
        <f>AVERAGE('BW (D)'!BA58:BE58)</f>
        <v>28.8</v>
      </c>
      <c r="AA49" s="45">
        <f>AVERAGE('BW (D)'!BF58:BI58)</f>
        <v>28</v>
      </c>
      <c r="AB49" s="45">
        <f>AVERAGE('BW (D)'!BJ58:BM58)</f>
        <v>25</v>
      </c>
    </row>
    <row r="50" spans="1:28">
      <c r="A50" s="153" t="s">
        <v>895</v>
      </c>
      <c r="B50" s="45">
        <f t="shared" si="13"/>
        <v>243.5</v>
      </c>
      <c r="C50" s="45">
        <f t="shared" si="2"/>
        <v>1.5</v>
      </c>
      <c r="D50" s="45">
        <f t="shared" si="3"/>
        <v>23.5</v>
      </c>
      <c r="E50" s="45">
        <f t="shared" si="4"/>
        <v>14.5</v>
      </c>
      <c r="F50" s="45">
        <f t="shared" ref="F50" si="21">SUM(T24:W24)</f>
        <v>18</v>
      </c>
      <c r="G50" s="45">
        <f t="shared" si="6"/>
        <v>133.25</v>
      </c>
      <c r="H50" s="45">
        <f>SUM(AB24:AF24)</f>
        <v>1430.55</v>
      </c>
      <c r="I50" s="45">
        <f t="shared" ref="I50" si="22">SUM(AG24:AJ24)</f>
        <v>804</v>
      </c>
      <c r="J50" s="45">
        <f t="shared" ref="J50" si="23">SUM(AK24:AN24)</f>
        <v>507</v>
      </c>
      <c r="K50" s="45">
        <f t="shared" ref="K50" si="24">SUM(AO24:AS24)</f>
        <v>557</v>
      </c>
      <c r="L50" s="45">
        <f t="shared" ref="L50" si="25">SUM(AT24:AW24)</f>
        <v>0</v>
      </c>
      <c r="M50" s="45">
        <f t="shared" ref="M50" si="26">SUM(AX24:BA24)</f>
        <v>0</v>
      </c>
      <c r="P50" s="153" t="s">
        <v>895</v>
      </c>
      <c r="Q50" s="45">
        <f>AVERAGE('sicoli (F)'!N54:R54)</f>
        <v>7</v>
      </c>
      <c r="R50" s="45">
        <f>AVERAGE('sicoli (F)'!S54:V54)</f>
        <v>7</v>
      </c>
      <c r="S50" s="45">
        <f>AVERAGE('sicoli (F)'!W54:Z54)</f>
        <v>7</v>
      </c>
      <c r="T50" s="45">
        <f>AVERAGE('sicoli (F)'!AA54:AE54)</f>
        <v>8.6</v>
      </c>
      <c r="U50" s="45">
        <f>AVERAGE('sicoli (F)'!AF54:AI54)</f>
        <v>11</v>
      </c>
      <c r="V50" s="45">
        <f>AVERAGE('sicoli (F)'!AJ54:AM54)</f>
        <v>17.25</v>
      </c>
      <c r="W50" s="45">
        <f>AVERAGE('sicoli (F)'!AN54:AR54)</f>
        <v>23.6</v>
      </c>
      <c r="X50" s="45">
        <f>AVERAGE('sicoli (F)'!AS54:AV54)</f>
        <v>19.25</v>
      </c>
      <c r="Y50" s="45">
        <f>AVERAGE('sicoli (F)'!AW54:AZ54)</f>
        <v>13.5</v>
      </c>
      <c r="Z50" s="45">
        <f>AVERAGE('sicoli (F)'!BA54:BE54)</f>
        <v>8</v>
      </c>
      <c r="AA50" s="45">
        <f>AVERAGE('sicoli (F)'!BF54:BI54)</f>
        <v>0</v>
      </c>
      <c r="AB50" s="45">
        <f>AVERAGE('sicoli (F)'!BJ54:BM54)</f>
        <v>0</v>
      </c>
    </row>
    <row r="53" spans="1:28" ht="25.5">
      <c r="A53" s="114" t="s">
        <v>809</v>
      </c>
      <c r="B53" s="115" t="s">
        <v>723</v>
      </c>
      <c r="C53" s="115" t="s">
        <v>805</v>
      </c>
      <c r="D53" s="115" t="s">
        <v>725</v>
      </c>
      <c r="E53" s="115" t="s">
        <v>726</v>
      </c>
      <c r="F53" s="115" t="s">
        <v>727</v>
      </c>
      <c r="G53" s="115" t="s">
        <v>733</v>
      </c>
      <c r="H53" s="115" t="s">
        <v>728</v>
      </c>
      <c r="I53" s="115" t="s">
        <v>806</v>
      </c>
      <c r="J53" s="115" t="s">
        <v>730</v>
      </c>
      <c r="K53" s="115" t="s">
        <v>731</v>
      </c>
      <c r="L53" s="115" t="s">
        <v>732</v>
      </c>
      <c r="M53" s="115" t="s">
        <v>807</v>
      </c>
    </row>
    <row r="54" spans="1:28">
      <c r="A54" s="139" t="s">
        <v>652</v>
      </c>
      <c r="B54" s="116" t="e">
        <f>B29/Q29</f>
        <v>#DIV/0!</v>
      </c>
      <c r="C54" s="116" t="e">
        <f t="shared" ref="C54:M54" si="27">C29/R29</f>
        <v>#DIV/0!</v>
      </c>
      <c r="D54" s="116" t="e">
        <f t="shared" si="27"/>
        <v>#DIV/0!</v>
      </c>
      <c r="E54" s="116" t="e">
        <f t="shared" si="27"/>
        <v>#DIV/0!</v>
      </c>
      <c r="F54" s="116">
        <f t="shared" si="27"/>
        <v>0</v>
      </c>
      <c r="G54" s="116">
        <f t="shared" si="27"/>
        <v>0</v>
      </c>
      <c r="H54" s="116">
        <f t="shared" si="27"/>
        <v>0</v>
      </c>
      <c r="I54" s="116">
        <f t="shared" si="27"/>
        <v>0</v>
      </c>
      <c r="J54" s="116" t="e">
        <f t="shared" si="27"/>
        <v>#DIV/0!</v>
      </c>
      <c r="K54" s="116" t="e">
        <f t="shared" si="27"/>
        <v>#DIV/0!</v>
      </c>
      <c r="L54" s="116" t="e">
        <f t="shared" si="27"/>
        <v>#DIV/0!</v>
      </c>
      <c r="M54" s="116" t="e">
        <f t="shared" si="27"/>
        <v>#DIV/0!</v>
      </c>
    </row>
    <row r="55" spans="1:28">
      <c r="A55" s="116" t="s">
        <v>21</v>
      </c>
      <c r="B55" s="116">
        <f t="shared" ref="B55:B75" si="28">B30/Q30</f>
        <v>16.25</v>
      </c>
      <c r="C55" s="116">
        <f t="shared" ref="C55:C73" si="29">C30/R30</f>
        <v>0</v>
      </c>
      <c r="D55" s="116">
        <f t="shared" ref="D55:D73" si="30">D30/S30</f>
        <v>0.8</v>
      </c>
      <c r="E55" s="116">
        <f t="shared" ref="E55:E73" si="31">E30/T30</f>
        <v>2.5333333333333332</v>
      </c>
      <c r="F55" s="116">
        <f t="shared" ref="F55:F73" si="32">F30/U30</f>
        <v>4.2</v>
      </c>
      <c r="G55" s="116">
        <f t="shared" ref="G55:G73" si="33">G30/V30</f>
        <v>3.7333333333333334</v>
      </c>
      <c r="H55" s="116">
        <f t="shared" ref="H55:H73" si="34">H30/W30</f>
        <v>30.902777777777779</v>
      </c>
      <c r="I55" s="116">
        <f t="shared" ref="I55:I73" si="35">I30/X30</f>
        <v>45.523809523809526</v>
      </c>
      <c r="J55" s="116">
        <f t="shared" ref="J55:J73" si="36">J30/Y30</f>
        <v>130.03508771929825</v>
      </c>
      <c r="K55" s="116">
        <f t="shared" ref="K55:K73" si="37">K30/Z30</f>
        <v>189.64285714285717</v>
      </c>
      <c r="L55" s="116">
        <f t="shared" ref="L55:L73" si="38">L30/AA30</f>
        <v>57.333333333333336</v>
      </c>
      <c r="M55" s="116">
        <f t="shared" ref="M55:M73" si="39">M30/AB30</f>
        <v>8</v>
      </c>
    </row>
    <row r="56" spans="1:28">
      <c r="A56" s="116" t="s">
        <v>399</v>
      </c>
      <c r="B56" s="116">
        <f t="shared" si="28"/>
        <v>137.80000000000001</v>
      </c>
      <c r="C56" s="116">
        <f t="shared" si="29"/>
        <v>20.8</v>
      </c>
      <c r="D56" s="116">
        <f t="shared" si="30"/>
        <v>27.4</v>
      </c>
      <c r="E56" s="116">
        <f t="shared" si="31"/>
        <v>95.4</v>
      </c>
      <c r="F56" s="116">
        <f t="shared" si="32"/>
        <v>18</v>
      </c>
      <c r="G56" s="116">
        <f t="shared" si="33"/>
        <v>34</v>
      </c>
      <c r="H56" s="116">
        <f t="shared" si="34"/>
        <v>1159.5999999999999</v>
      </c>
      <c r="I56" s="116">
        <f t="shared" si="35"/>
        <v>982</v>
      </c>
      <c r="J56" s="116">
        <f t="shared" si="36"/>
        <v>2430.4</v>
      </c>
      <c r="K56" s="116">
        <f t="shared" si="37"/>
        <v>6385.333333333333</v>
      </c>
      <c r="L56" s="116">
        <f t="shared" si="38"/>
        <v>2344.8333333333335</v>
      </c>
      <c r="M56" s="116">
        <f t="shared" si="39"/>
        <v>220.16666666666666</v>
      </c>
    </row>
    <row r="57" spans="1:28">
      <c r="A57" s="116" t="s">
        <v>474</v>
      </c>
      <c r="B57" s="116">
        <f t="shared" si="28"/>
        <v>35.833333333333336</v>
      </c>
      <c r="C57" s="116">
        <f t="shared" si="29"/>
        <v>0.27906976744186046</v>
      </c>
      <c r="D57" s="116">
        <f t="shared" si="30"/>
        <v>6.5573770491803282E-2</v>
      </c>
      <c r="E57" s="116">
        <f t="shared" si="31"/>
        <v>3.6956521739130435</v>
      </c>
      <c r="F57" s="116">
        <f t="shared" si="32"/>
        <v>3</v>
      </c>
      <c r="G57" s="116">
        <f t="shared" si="33"/>
        <v>1.2692307692307692</v>
      </c>
      <c r="H57" s="116">
        <f t="shared" si="34"/>
        <v>37.064220183486235</v>
      </c>
      <c r="I57" s="116">
        <f t="shared" si="35"/>
        <v>222.48780487804879</v>
      </c>
      <c r="J57" s="116">
        <f t="shared" si="36"/>
        <v>885.33333333333337</v>
      </c>
      <c r="K57" s="116">
        <f t="shared" si="37"/>
        <v>2402.4</v>
      </c>
      <c r="L57" s="116">
        <f t="shared" si="38"/>
        <v>1232.4444444444443</v>
      </c>
      <c r="M57" s="116">
        <f t="shared" si="39"/>
        <v>146</v>
      </c>
    </row>
    <row r="58" spans="1:28">
      <c r="A58" s="117" t="s">
        <v>117</v>
      </c>
      <c r="B58" s="116" t="e">
        <f t="shared" si="28"/>
        <v>#DIV/0!</v>
      </c>
      <c r="C58" s="116" t="e">
        <f t="shared" si="29"/>
        <v>#DIV/0!</v>
      </c>
      <c r="D58" s="116" t="e">
        <f t="shared" si="30"/>
        <v>#DIV/0!</v>
      </c>
      <c r="E58" s="116">
        <f t="shared" si="31"/>
        <v>1.625</v>
      </c>
      <c r="F58" s="116">
        <f t="shared" si="32"/>
        <v>1.3333333333333333</v>
      </c>
      <c r="G58" s="116">
        <f t="shared" si="33"/>
        <v>6.7272727272727275</v>
      </c>
      <c r="H58" s="116">
        <f t="shared" si="34"/>
        <v>110.5</v>
      </c>
      <c r="I58" s="116">
        <f t="shared" si="35"/>
        <v>52.7</v>
      </c>
      <c r="J58" s="116">
        <f t="shared" si="36"/>
        <v>150.5</v>
      </c>
      <c r="K58" s="116">
        <f t="shared" si="37"/>
        <v>391.5</v>
      </c>
      <c r="L58" s="116">
        <f t="shared" si="38"/>
        <v>106.27027027027027</v>
      </c>
      <c r="M58" s="116">
        <f t="shared" si="39"/>
        <v>9.6666666666666661</v>
      </c>
    </row>
    <row r="59" spans="1:28">
      <c r="A59" s="117" t="s">
        <v>379</v>
      </c>
      <c r="B59" s="116">
        <f t="shared" si="28"/>
        <v>120</v>
      </c>
      <c r="C59" s="116">
        <f t="shared" si="29"/>
        <v>0</v>
      </c>
      <c r="D59" s="116">
        <f t="shared" si="30"/>
        <v>0.55555555555555558</v>
      </c>
      <c r="E59" s="116">
        <f t="shared" si="31"/>
        <v>0</v>
      </c>
      <c r="F59" s="116">
        <f t="shared" si="32"/>
        <v>0.66666666666666663</v>
      </c>
      <c r="G59" s="116">
        <f t="shared" si="33"/>
        <v>0.46153846153846156</v>
      </c>
      <c r="H59" s="116">
        <f t="shared" si="34"/>
        <v>12.554347826086957</v>
      </c>
      <c r="I59" s="116">
        <f t="shared" si="35"/>
        <v>57.984251968503933</v>
      </c>
      <c r="J59" s="116">
        <f t="shared" si="36"/>
        <v>120.36036036036036</v>
      </c>
      <c r="K59" s="116">
        <f t="shared" si="37"/>
        <v>130.8860759493671</v>
      </c>
      <c r="L59" s="116">
        <f t="shared" si="38"/>
        <v>440</v>
      </c>
      <c r="M59" s="116">
        <f t="shared" si="39"/>
        <v>82</v>
      </c>
    </row>
    <row r="60" spans="1:28">
      <c r="A60" s="116" t="s">
        <v>502</v>
      </c>
      <c r="B60" s="116">
        <f t="shared" si="28"/>
        <v>261.61016949152543</v>
      </c>
      <c r="C60" s="116">
        <f t="shared" si="29"/>
        <v>0.30769230769230771</v>
      </c>
      <c r="D60" s="116">
        <f t="shared" si="30"/>
        <v>0.7407407407407407</v>
      </c>
      <c r="E60" s="116">
        <f t="shared" si="31"/>
        <v>2.4074074074074074</v>
      </c>
      <c r="F60" s="116">
        <f t="shared" si="32"/>
        <v>1.0555555555555556</v>
      </c>
      <c r="G60" s="116">
        <f t="shared" si="33"/>
        <v>3.3707865168539324</v>
      </c>
      <c r="H60" s="116">
        <f t="shared" si="34"/>
        <v>45.326086956521735</v>
      </c>
      <c r="I60" s="116">
        <f t="shared" si="35"/>
        <v>29.840490797546011</v>
      </c>
      <c r="J60" s="116">
        <f t="shared" si="36"/>
        <v>199.51818181818183</v>
      </c>
      <c r="K60" s="116">
        <f t="shared" si="37"/>
        <v>278.00847457627117</v>
      </c>
      <c r="L60" s="116">
        <f t="shared" si="38"/>
        <v>1859.1666666666667</v>
      </c>
      <c r="M60" s="116">
        <f t="shared" si="39"/>
        <v>440.71111111111111</v>
      </c>
    </row>
    <row r="61" spans="1:28">
      <c r="A61" s="116" t="s">
        <v>27</v>
      </c>
      <c r="B61" s="116">
        <f t="shared" si="28"/>
        <v>3.5294117647058822</v>
      </c>
      <c r="C61" s="116">
        <f t="shared" si="29"/>
        <v>0.25</v>
      </c>
      <c r="D61" s="116">
        <f t="shared" si="30"/>
        <v>1.1111111111111112</v>
      </c>
      <c r="E61" s="116">
        <f t="shared" si="31"/>
        <v>9.2857142857142865</v>
      </c>
      <c r="F61" s="116">
        <f t="shared" si="32"/>
        <v>6</v>
      </c>
      <c r="G61" s="116">
        <f t="shared" si="33"/>
        <v>13.6</v>
      </c>
      <c r="H61" s="116">
        <f t="shared" si="34"/>
        <v>156.47999999999999</v>
      </c>
      <c r="I61" s="116">
        <f t="shared" si="35"/>
        <v>199.35714285714286</v>
      </c>
      <c r="J61" s="116">
        <f t="shared" si="36"/>
        <v>314.27450980392155</v>
      </c>
      <c r="K61" s="116">
        <f t="shared" si="37"/>
        <v>144</v>
      </c>
      <c r="L61" s="116" t="e">
        <f t="shared" si="38"/>
        <v>#DIV/0!</v>
      </c>
      <c r="M61" s="116" t="e">
        <f t="shared" si="39"/>
        <v>#DIV/0!</v>
      </c>
    </row>
    <row r="62" spans="1:28">
      <c r="A62" s="116" t="s">
        <v>178</v>
      </c>
      <c r="B62" s="116">
        <f t="shared" si="28"/>
        <v>923.33333333333337</v>
      </c>
      <c r="C62" s="116">
        <f t="shared" si="29"/>
        <v>0</v>
      </c>
      <c r="D62" s="116">
        <f t="shared" si="30"/>
        <v>0</v>
      </c>
      <c r="E62" s="116">
        <f t="shared" si="31"/>
        <v>106.36363636363636</v>
      </c>
      <c r="F62" s="116">
        <f t="shared" si="32"/>
        <v>109.33333333333333</v>
      </c>
      <c r="G62" s="116">
        <f t="shared" si="33"/>
        <v>67.5</v>
      </c>
      <c r="H62" s="116">
        <f t="shared" si="34"/>
        <v>1710.8333333333335</v>
      </c>
      <c r="I62" s="116">
        <f t="shared" si="35"/>
        <v>292.66666666666669</v>
      </c>
      <c r="J62" s="116">
        <f t="shared" si="36"/>
        <v>2242.5</v>
      </c>
      <c r="K62" s="116">
        <f t="shared" si="37"/>
        <v>2382.5</v>
      </c>
      <c r="L62" s="116">
        <f t="shared" si="38"/>
        <v>8252</v>
      </c>
      <c r="M62" s="116">
        <f t="shared" si="39"/>
        <v>5031</v>
      </c>
    </row>
    <row r="63" spans="1:28">
      <c r="A63" s="116" t="s">
        <v>220</v>
      </c>
      <c r="B63" s="116" t="e">
        <f t="shared" si="28"/>
        <v>#DIV/0!</v>
      </c>
      <c r="C63" s="116" t="e">
        <f t="shared" si="29"/>
        <v>#DIV/0!</v>
      </c>
      <c r="D63" s="116" t="e">
        <f t="shared" si="30"/>
        <v>#DIV/0!</v>
      </c>
      <c r="E63" s="116">
        <f t="shared" si="31"/>
        <v>25.454545454545453</v>
      </c>
      <c r="F63" s="116">
        <f t="shared" si="32"/>
        <v>15.833333333333334</v>
      </c>
      <c r="G63" s="116">
        <f t="shared" si="33"/>
        <v>11.25</v>
      </c>
      <c r="H63" s="116">
        <f t="shared" si="34"/>
        <v>60.655737704918039</v>
      </c>
      <c r="I63" s="116">
        <f t="shared" si="35"/>
        <v>88.92307692307692</v>
      </c>
      <c r="J63" s="116">
        <f t="shared" si="36"/>
        <v>1166.1538461538462</v>
      </c>
      <c r="K63" s="116">
        <f t="shared" si="37"/>
        <v>1786.7307692307693</v>
      </c>
      <c r="L63" s="116">
        <f t="shared" si="38"/>
        <v>3255</v>
      </c>
      <c r="M63" s="116">
        <f t="shared" si="39"/>
        <v>188</v>
      </c>
    </row>
    <row r="64" spans="1:28">
      <c r="A64" s="116" t="s">
        <v>280</v>
      </c>
      <c r="B64" s="116" t="e">
        <f t="shared" si="28"/>
        <v>#DIV/0!</v>
      </c>
      <c r="C64" s="116" t="e">
        <f t="shared" si="29"/>
        <v>#DIV/0!</v>
      </c>
      <c r="D64" s="116" t="e">
        <f t="shared" si="30"/>
        <v>#DIV/0!</v>
      </c>
      <c r="E64" s="116" t="e">
        <f t="shared" si="31"/>
        <v>#DIV/0!</v>
      </c>
      <c r="F64" s="116" t="e">
        <f t="shared" si="32"/>
        <v>#DIV/0!</v>
      </c>
      <c r="G64" s="116" t="e">
        <f t="shared" si="33"/>
        <v>#DIV/0!</v>
      </c>
      <c r="H64" s="116" t="e">
        <f t="shared" si="34"/>
        <v>#DIV/0!</v>
      </c>
      <c r="I64" s="116">
        <f t="shared" si="35"/>
        <v>61.391304347826086</v>
      </c>
      <c r="J64" s="116">
        <f t="shared" si="36"/>
        <v>182.16666666666666</v>
      </c>
      <c r="K64" s="116">
        <f t="shared" si="37"/>
        <v>277.85714285714289</v>
      </c>
      <c r="L64" s="116" t="e">
        <f t="shared" si="38"/>
        <v>#DIV/0!</v>
      </c>
      <c r="M64" s="116" t="e">
        <f t="shared" si="39"/>
        <v>#DIV/0!</v>
      </c>
    </row>
    <row r="65" spans="1:13">
      <c r="A65" s="116" t="s">
        <v>291</v>
      </c>
      <c r="B65" s="116">
        <f t="shared" si="28"/>
        <v>24</v>
      </c>
      <c r="C65" s="116">
        <f t="shared" si="29"/>
        <v>1</v>
      </c>
      <c r="D65" s="116">
        <f t="shared" si="30"/>
        <v>1</v>
      </c>
      <c r="E65" s="116">
        <f t="shared" si="31"/>
        <v>0</v>
      </c>
      <c r="F65" s="116">
        <f t="shared" si="32"/>
        <v>0.66666666666666663</v>
      </c>
      <c r="G65" s="116">
        <f t="shared" si="33"/>
        <v>11</v>
      </c>
      <c r="H65" s="116">
        <f t="shared" si="34"/>
        <v>35</v>
      </c>
      <c r="I65" s="116">
        <f t="shared" si="35"/>
        <v>41.5</v>
      </c>
      <c r="J65" s="116">
        <f t="shared" si="36"/>
        <v>402</v>
      </c>
      <c r="K65" s="116">
        <f t="shared" si="37"/>
        <v>600</v>
      </c>
      <c r="L65" s="116">
        <f t="shared" si="38"/>
        <v>312.5</v>
      </c>
      <c r="M65" s="116">
        <f t="shared" si="39"/>
        <v>56</v>
      </c>
    </row>
    <row r="66" spans="1:13">
      <c r="A66" s="116" t="s">
        <v>302</v>
      </c>
      <c r="B66" s="116" t="e">
        <f t="shared" si="28"/>
        <v>#DIV/0!</v>
      </c>
      <c r="C66" s="116">
        <f t="shared" si="29"/>
        <v>48</v>
      </c>
      <c r="D66" s="116">
        <f t="shared" si="30"/>
        <v>1</v>
      </c>
      <c r="E66" s="116">
        <f t="shared" si="31"/>
        <v>0.75</v>
      </c>
      <c r="F66" s="116">
        <f t="shared" si="32"/>
        <v>0</v>
      </c>
      <c r="G66" s="116">
        <f t="shared" si="33"/>
        <v>1.3333333333333333</v>
      </c>
      <c r="H66" s="116">
        <f t="shared" si="34"/>
        <v>25.483870967741936</v>
      </c>
      <c r="I66" s="116">
        <f t="shared" si="35"/>
        <v>54.92307692307692</v>
      </c>
      <c r="J66" s="116">
        <f t="shared" si="36"/>
        <v>172.82758620689654</v>
      </c>
      <c r="K66" s="116">
        <f t="shared" si="37"/>
        <v>261.04166666666669</v>
      </c>
      <c r="L66" s="116">
        <f t="shared" si="38"/>
        <v>1159</v>
      </c>
      <c r="M66" s="116">
        <f t="shared" si="39"/>
        <v>68.5</v>
      </c>
    </row>
    <row r="67" spans="1:13">
      <c r="A67" s="116" t="s">
        <v>656</v>
      </c>
      <c r="B67" s="116">
        <f t="shared" si="28"/>
        <v>0.625</v>
      </c>
      <c r="C67" s="116" t="e">
        <f t="shared" si="29"/>
        <v>#DIV/0!</v>
      </c>
      <c r="D67" s="116" t="e">
        <f t="shared" si="30"/>
        <v>#DIV/0!</v>
      </c>
      <c r="E67" s="116">
        <f t="shared" si="31"/>
        <v>0.625</v>
      </c>
      <c r="F67" s="116">
        <f t="shared" si="32"/>
        <v>0.5</v>
      </c>
      <c r="G67" s="116">
        <f t="shared" si="33"/>
        <v>5.75</v>
      </c>
      <c r="H67" s="116">
        <f t="shared" si="34"/>
        <v>8.25</v>
      </c>
      <c r="I67" s="116">
        <f t="shared" si="35"/>
        <v>13.75</v>
      </c>
      <c r="J67" s="116">
        <f t="shared" si="36"/>
        <v>12</v>
      </c>
      <c r="K67" s="116" t="e">
        <f t="shared" si="37"/>
        <v>#DIV/0!</v>
      </c>
      <c r="L67" s="116" t="e">
        <f t="shared" si="38"/>
        <v>#DIV/0!</v>
      </c>
      <c r="M67" s="116" t="e">
        <f t="shared" si="39"/>
        <v>#DIV/0!</v>
      </c>
    </row>
    <row r="68" spans="1:13">
      <c r="A68" s="116" t="s">
        <v>660</v>
      </c>
      <c r="B68" s="116">
        <f t="shared" si="28"/>
        <v>694.28571428571433</v>
      </c>
      <c r="C68" s="116">
        <f t="shared" si="29"/>
        <v>419</v>
      </c>
      <c r="D68" s="116">
        <f t="shared" si="30"/>
        <v>51</v>
      </c>
      <c r="E68" s="116">
        <f t="shared" si="31"/>
        <v>96.666666666666657</v>
      </c>
      <c r="F68" s="116">
        <f t="shared" si="32"/>
        <v>67.121951219512198</v>
      </c>
      <c r="G68" s="116">
        <f t="shared" si="33"/>
        <v>45.488372093023258</v>
      </c>
      <c r="H68" s="116">
        <f t="shared" si="34"/>
        <v>255.80357142857144</v>
      </c>
      <c r="I68" s="116">
        <f t="shared" si="35"/>
        <v>160.37209302325581</v>
      </c>
      <c r="J68" s="116">
        <f t="shared" si="36"/>
        <v>1216.9655172413793</v>
      </c>
      <c r="K68" s="116">
        <f t="shared" si="37"/>
        <v>2584.3333333333335</v>
      </c>
      <c r="L68" s="116">
        <f t="shared" si="38"/>
        <v>7296</v>
      </c>
      <c r="M68" s="116">
        <f t="shared" si="39"/>
        <v>22</v>
      </c>
    </row>
    <row r="69" spans="1:13">
      <c r="A69" s="154" t="s">
        <v>658</v>
      </c>
      <c r="B69" s="116" t="e">
        <f t="shared" si="28"/>
        <v>#DIV/0!</v>
      </c>
      <c r="C69" s="116" t="e">
        <f t="shared" si="29"/>
        <v>#DIV/0!</v>
      </c>
      <c r="D69" s="116" t="e">
        <f t="shared" si="30"/>
        <v>#DIV/0!</v>
      </c>
      <c r="E69" s="116" t="e">
        <f t="shared" si="31"/>
        <v>#DIV/0!</v>
      </c>
      <c r="F69" s="116" t="e">
        <f t="shared" si="32"/>
        <v>#DIV/0!</v>
      </c>
      <c r="G69" s="116" t="e">
        <f t="shared" si="33"/>
        <v>#DIV/0!</v>
      </c>
      <c r="H69" s="116">
        <f t="shared" si="34"/>
        <v>1.911764705882353</v>
      </c>
      <c r="I69" s="116">
        <f t="shared" si="35"/>
        <v>2.1176470588235294</v>
      </c>
      <c r="J69" s="116">
        <f t="shared" si="36"/>
        <v>15.63076923076923</v>
      </c>
      <c r="K69" s="116">
        <f t="shared" si="37"/>
        <v>30.714285714285715</v>
      </c>
      <c r="L69" s="116" t="e">
        <f t="shared" si="38"/>
        <v>#DIV/0!</v>
      </c>
      <c r="M69" s="116" t="e">
        <f t="shared" si="39"/>
        <v>#DIV/0!</v>
      </c>
    </row>
    <row r="70" spans="1:13">
      <c r="A70" s="116" t="s">
        <v>669</v>
      </c>
      <c r="B70" s="116">
        <f t="shared" si="28"/>
        <v>415</v>
      </c>
      <c r="C70" s="116">
        <f t="shared" si="29"/>
        <v>2</v>
      </c>
      <c r="D70" s="116">
        <f t="shared" si="30"/>
        <v>0</v>
      </c>
      <c r="E70" s="116">
        <f t="shared" si="31"/>
        <v>0</v>
      </c>
      <c r="F70" s="116">
        <f t="shared" si="32"/>
        <v>0</v>
      </c>
      <c r="G70" s="116">
        <f t="shared" si="33"/>
        <v>2.1538461538461537</v>
      </c>
      <c r="H70" s="116">
        <f t="shared" si="34"/>
        <v>28.125</v>
      </c>
      <c r="I70" s="116">
        <f t="shared" si="35"/>
        <v>41.882352941176471</v>
      </c>
      <c r="J70" s="116">
        <f t="shared" si="36"/>
        <v>253.11111111111111</v>
      </c>
      <c r="K70" s="116">
        <f t="shared" si="37"/>
        <v>229.16666666666669</v>
      </c>
      <c r="L70" s="116">
        <f t="shared" si="38"/>
        <v>422.66666666666669</v>
      </c>
      <c r="M70" s="116">
        <f t="shared" si="39"/>
        <v>280</v>
      </c>
    </row>
    <row r="71" spans="1:13">
      <c r="A71" s="116" t="s">
        <v>324</v>
      </c>
      <c r="B71" s="116">
        <f t="shared" si="28"/>
        <v>884.31818181818176</v>
      </c>
      <c r="C71" s="116">
        <f t="shared" si="29"/>
        <v>0</v>
      </c>
      <c r="D71" s="116">
        <f t="shared" si="30"/>
        <v>1</v>
      </c>
      <c r="E71" s="116">
        <f t="shared" si="31"/>
        <v>1.415929203539823</v>
      </c>
      <c r="F71" s="116">
        <f t="shared" si="32"/>
        <v>0.29268292682926828</v>
      </c>
      <c r="G71" s="116">
        <f t="shared" si="33"/>
        <v>0.61538461538461542</v>
      </c>
      <c r="H71" s="116">
        <f t="shared" si="34"/>
        <v>43.544303797468352</v>
      </c>
      <c r="I71" s="116">
        <f>I46/X46</f>
        <v>141.5</v>
      </c>
      <c r="J71" s="116">
        <f t="shared" si="36"/>
        <v>343.28571428571428</v>
      </c>
      <c r="K71" s="116">
        <f t="shared" si="37"/>
        <v>362.01834862385317</v>
      </c>
      <c r="L71" s="116">
        <f t="shared" si="38"/>
        <v>979.40186915887853</v>
      </c>
      <c r="M71" s="116">
        <f t="shared" si="39"/>
        <v>213.28571428571428</v>
      </c>
    </row>
    <row r="72" spans="1:13">
      <c r="A72" s="116" t="s">
        <v>319</v>
      </c>
      <c r="B72" s="116" t="e">
        <f t="shared" si="28"/>
        <v>#DIV/0!</v>
      </c>
      <c r="C72" s="116" t="e">
        <f t="shared" si="29"/>
        <v>#DIV/0!</v>
      </c>
      <c r="D72" s="116" t="e">
        <f t="shared" si="30"/>
        <v>#DIV/0!</v>
      </c>
      <c r="E72" s="116">
        <f t="shared" si="31"/>
        <v>5</v>
      </c>
      <c r="F72" s="116">
        <f t="shared" si="32"/>
        <v>0</v>
      </c>
      <c r="G72" s="116">
        <f t="shared" si="33"/>
        <v>5</v>
      </c>
      <c r="H72" s="116" t="e">
        <f t="shared" si="34"/>
        <v>#DIV/0!</v>
      </c>
      <c r="I72" s="116" t="e">
        <f t="shared" si="35"/>
        <v>#DIV/0!</v>
      </c>
      <c r="J72" s="116" t="e">
        <f t="shared" si="36"/>
        <v>#DIV/0!</v>
      </c>
      <c r="K72" s="116" t="e">
        <f t="shared" si="37"/>
        <v>#DIV/0!</v>
      </c>
      <c r="L72" s="116" t="e">
        <f t="shared" si="38"/>
        <v>#DIV/0!</v>
      </c>
      <c r="M72" s="116" t="e">
        <f t="shared" si="39"/>
        <v>#DIV/0!</v>
      </c>
    </row>
    <row r="73" spans="1:13">
      <c r="A73" s="154" t="s">
        <v>654</v>
      </c>
      <c r="B73" s="116" t="e">
        <f t="shared" si="28"/>
        <v>#DIV/0!</v>
      </c>
      <c r="C73" s="116" t="e">
        <f t="shared" si="29"/>
        <v>#DIV/0!</v>
      </c>
      <c r="D73" s="116" t="e">
        <f t="shared" si="30"/>
        <v>#DIV/0!</v>
      </c>
      <c r="E73" s="116" t="e">
        <f t="shared" si="31"/>
        <v>#DIV/0!</v>
      </c>
      <c r="F73" s="116" t="e">
        <f t="shared" si="32"/>
        <v>#DIV/0!</v>
      </c>
      <c r="G73" s="116" t="e">
        <f t="shared" si="33"/>
        <v>#DIV/0!</v>
      </c>
      <c r="H73" s="116">
        <f t="shared" si="34"/>
        <v>0.83333333333333337</v>
      </c>
      <c r="I73" s="116">
        <f t="shared" si="35"/>
        <v>7.333333333333333</v>
      </c>
      <c r="J73" s="116">
        <f t="shared" si="36"/>
        <v>19</v>
      </c>
      <c r="K73" s="116" t="e">
        <f t="shared" si="37"/>
        <v>#DIV/0!</v>
      </c>
      <c r="L73" s="116" t="e">
        <f t="shared" si="38"/>
        <v>#DIV/0!</v>
      </c>
      <c r="M73" s="116" t="e">
        <f t="shared" si="39"/>
        <v>#DIV/0!</v>
      </c>
    </row>
    <row r="74" spans="1:13">
      <c r="A74" s="116" t="s">
        <v>671</v>
      </c>
      <c r="B74" s="116">
        <f t="shared" si="28"/>
        <v>90.64</v>
      </c>
      <c r="C74" s="116">
        <f t="shared" ref="C74:C75" si="40">C49/R49</f>
        <v>0</v>
      </c>
      <c r="D74" s="116">
        <f t="shared" ref="D74:D75" si="41">D49/S49</f>
        <v>0.24</v>
      </c>
      <c r="E74" s="116">
        <f t="shared" ref="E74:E75" si="42">E49/T49</f>
        <v>0.38759689922480617</v>
      </c>
      <c r="F74" s="116">
        <f t="shared" ref="F74:F75" si="43">F49/U49</f>
        <v>2.8990825688073394</v>
      </c>
      <c r="G74" s="116">
        <f t="shared" ref="G74:G75" si="44">G49/V49</f>
        <v>3.7179487179487181</v>
      </c>
      <c r="H74" s="116">
        <f t="shared" ref="H74:H75" si="45">H49/W49</f>
        <v>36.157894736842103</v>
      </c>
      <c r="I74" s="116">
        <f t="shared" ref="I74:I75" si="46">I49/X49</f>
        <v>173.21379310344827</v>
      </c>
      <c r="J74" s="116">
        <f t="shared" ref="J74:J75" si="47">J49/Y49</f>
        <v>898.90909090909088</v>
      </c>
      <c r="K74" s="116">
        <f t="shared" ref="K74:K75" si="48">K49/Z49</f>
        <v>497.32638888888886</v>
      </c>
      <c r="L74" s="116">
        <f t="shared" ref="L74:L75" si="49">L49/AA49</f>
        <v>496.07142857142856</v>
      </c>
      <c r="M74" s="116">
        <f t="shared" ref="M74:M75" si="50">M49/AB49</f>
        <v>172.28</v>
      </c>
    </row>
    <row r="75" spans="1:13">
      <c r="A75" s="154" t="s">
        <v>895</v>
      </c>
      <c r="B75" s="116">
        <f t="shared" si="28"/>
        <v>34.785714285714285</v>
      </c>
      <c r="C75" s="116">
        <f t="shared" si="40"/>
        <v>0.21428571428571427</v>
      </c>
      <c r="D75" s="116">
        <f t="shared" si="41"/>
        <v>3.3571428571428572</v>
      </c>
      <c r="E75" s="116">
        <f t="shared" si="42"/>
        <v>1.6860465116279071</v>
      </c>
      <c r="F75" s="116">
        <f t="shared" si="43"/>
        <v>1.6363636363636365</v>
      </c>
      <c r="G75" s="116">
        <f t="shared" si="44"/>
        <v>7.72463768115942</v>
      </c>
      <c r="H75" s="116">
        <f t="shared" si="45"/>
        <v>60.61652542372881</v>
      </c>
      <c r="I75" s="116">
        <f t="shared" si="46"/>
        <v>41.766233766233768</v>
      </c>
      <c r="J75" s="116">
        <f t="shared" si="47"/>
        <v>37.555555555555557</v>
      </c>
      <c r="K75" s="116">
        <f t="shared" si="48"/>
        <v>69.625</v>
      </c>
      <c r="L75" s="116" t="e">
        <f t="shared" si="49"/>
        <v>#DIV/0!</v>
      </c>
      <c r="M75" s="116" t="e">
        <f t="shared" si="50"/>
        <v>#DIV/0!</v>
      </c>
    </row>
  </sheetData>
  <mergeCells count="12">
    <mergeCell ref="AX1:BA1"/>
    <mergeCell ref="B1:F1"/>
    <mergeCell ref="G1:J1"/>
    <mergeCell ref="K1:N1"/>
    <mergeCell ref="O1:S1"/>
    <mergeCell ref="T1:W1"/>
    <mergeCell ref="X1:AA1"/>
    <mergeCell ref="AB1:AF1"/>
    <mergeCell ref="AG1:AJ1"/>
    <mergeCell ref="AK1:AN1"/>
    <mergeCell ref="AO1:AS1"/>
    <mergeCell ref="AT1:AW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71"/>
  <sheetViews>
    <sheetView zoomScale="85" zoomScaleNormal="85" workbookViewId="0">
      <pane xSplit="9" ySplit="4" topLeftCell="L14" activePane="bottomRight" state="frozen"/>
      <selection pane="topRight" activeCell="J1" sqref="J1"/>
      <selection pane="bottomLeft" activeCell="A5" sqref="A5"/>
      <selection pane="bottomRight" activeCell="O49" sqref="N49:BM49"/>
    </sheetView>
  </sheetViews>
  <sheetFormatPr baseColWidth="10" defaultColWidth="14.42578125" defaultRowHeight="15.75" customHeight="1"/>
  <cols>
    <col min="1" max="1" width="8.7109375" customWidth="1"/>
    <col min="2" max="2" width="10" customWidth="1"/>
    <col min="3" max="3" width="17.28515625" customWidth="1"/>
    <col min="5" max="5" width="6.5703125" customWidth="1"/>
    <col min="6" max="6" width="21.42578125" customWidth="1"/>
    <col min="8" max="8" width="17.5703125" customWidth="1"/>
    <col min="9" max="9" width="5" customWidth="1"/>
    <col min="10" max="10" width="4.85546875" customWidth="1"/>
    <col min="11" max="15" width="2.85546875" customWidth="1"/>
    <col min="16" max="16" width="3.28515625" customWidth="1"/>
    <col min="17" max="65" width="2.85546875" customWidth="1"/>
    <col min="66" max="66" width="3" customWidth="1"/>
    <col min="67" max="67" width="2.140625" customWidth="1"/>
    <col min="68" max="68" width="3" customWidth="1"/>
    <col min="69" max="69" width="2.140625" customWidth="1"/>
    <col min="70" max="70" width="3" customWidth="1"/>
    <col min="71" max="71" width="2.140625" customWidth="1"/>
    <col min="72" max="72" width="3" customWidth="1"/>
    <col min="73" max="73" width="2.140625" customWidth="1"/>
    <col min="74" max="74" width="3" customWidth="1"/>
    <col min="75" max="75" width="2.140625" customWidth="1"/>
    <col min="76" max="76" width="3" customWidth="1"/>
    <col min="77" max="77" width="2.140625" customWidth="1"/>
    <col min="78" max="78" width="3" customWidth="1"/>
    <col min="79" max="79" width="2.140625" customWidth="1"/>
    <col min="80" max="80" width="3" customWidth="1"/>
    <col min="81" max="81" width="2.140625" customWidth="1"/>
    <col min="82" max="82" width="3" customWidth="1"/>
    <col min="83" max="83" width="2.140625" customWidth="1"/>
    <col min="84" max="84" width="3" customWidth="1"/>
    <col min="85" max="85" width="2.140625" customWidth="1"/>
    <col min="86" max="86" width="3" customWidth="1"/>
    <col min="87" max="87" width="2.140625" customWidth="1"/>
    <col min="88" max="88" width="3" customWidth="1"/>
    <col min="89" max="89" width="2.140625" customWidth="1"/>
    <col min="90" max="90" width="3" customWidth="1"/>
    <col min="91" max="91" width="2.140625" customWidth="1"/>
    <col min="92" max="92" width="3" customWidth="1"/>
    <col min="93" max="93" width="2.140625" customWidth="1"/>
    <col min="94" max="94" width="3" customWidth="1"/>
    <col min="95" max="95" width="2.140625" customWidth="1"/>
    <col min="96" max="96" width="3" customWidth="1"/>
    <col min="97" max="97" width="2.140625" customWidth="1"/>
    <col min="98" max="98" width="3" customWidth="1"/>
    <col min="99" max="99" width="2.140625" customWidth="1"/>
    <col min="100" max="100" width="3" customWidth="1"/>
    <col min="101" max="101" width="2.140625" customWidth="1"/>
    <col min="102" max="102" width="3" customWidth="1"/>
    <col min="103" max="103" width="2.140625" customWidth="1"/>
    <col min="104" max="104" width="3" customWidth="1"/>
    <col min="105" max="105" width="2.140625" customWidth="1"/>
    <col min="106" max="106" width="3" customWidth="1"/>
    <col min="107" max="107" width="2.140625" customWidth="1"/>
    <col min="108" max="108" width="3" customWidth="1"/>
    <col min="109" max="109" width="2.140625" customWidth="1"/>
    <col min="110" max="110" width="3" customWidth="1"/>
    <col min="111" max="111" width="2.140625" customWidth="1"/>
    <col min="112" max="112" width="3" customWidth="1"/>
    <col min="113" max="113" width="2.140625" customWidth="1"/>
  </cols>
  <sheetData>
    <row r="1" spans="1:113" ht="15.75" customHeight="1">
      <c r="A1" s="7" t="s">
        <v>0</v>
      </c>
      <c r="B1" s="8"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8"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B3" s="12"/>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B4" s="12"/>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21</v>
      </c>
      <c r="B5" s="273">
        <v>1</v>
      </c>
      <c r="C5" s="275" t="s">
        <v>22</v>
      </c>
      <c r="D5" s="275" t="s">
        <v>23</v>
      </c>
      <c r="E5" s="275"/>
      <c r="F5" s="275" t="s">
        <v>24</v>
      </c>
      <c r="G5" s="275" t="s">
        <v>25</v>
      </c>
      <c r="H5" s="275" t="s">
        <v>26</v>
      </c>
      <c r="I5" s="10"/>
      <c r="J5" s="275"/>
      <c r="K5" s="275"/>
      <c r="L5" s="275"/>
      <c r="M5" s="275"/>
      <c r="N5" s="275">
        <v>30</v>
      </c>
      <c r="O5" s="275"/>
      <c r="P5" s="275"/>
      <c r="Q5" s="275"/>
      <c r="R5" s="275">
        <v>4</v>
      </c>
      <c r="S5" s="275"/>
      <c r="T5" s="275"/>
      <c r="U5" s="275"/>
      <c r="V5" s="275"/>
      <c r="W5" s="275"/>
      <c r="X5" s="275"/>
      <c r="Y5" s="275"/>
      <c r="Z5" s="275"/>
      <c r="AA5" s="275"/>
      <c r="AB5" s="275">
        <v>0</v>
      </c>
      <c r="AC5" s="275"/>
      <c r="AD5" s="275">
        <v>0</v>
      </c>
      <c r="AE5" s="275"/>
      <c r="AF5" s="275">
        <v>0</v>
      </c>
      <c r="AG5" s="275"/>
      <c r="AH5" s="275">
        <v>0</v>
      </c>
      <c r="AI5" s="275"/>
      <c r="AJ5" s="275">
        <v>0</v>
      </c>
      <c r="AK5" s="275"/>
      <c r="AL5" s="275">
        <v>0</v>
      </c>
      <c r="AM5" s="275"/>
      <c r="AN5" s="275">
        <v>0</v>
      </c>
      <c r="AO5" s="275">
        <v>0</v>
      </c>
      <c r="AP5" s="275">
        <v>0</v>
      </c>
      <c r="AQ5" s="275"/>
      <c r="AR5" s="275">
        <v>0</v>
      </c>
      <c r="AS5" s="275">
        <v>0</v>
      </c>
      <c r="AT5" s="275">
        <v>0</v>
      </c>
      <c r="AU5" s="275">
        <v>0</v>
      </c>
      <c r="AV5" s="275">
        <v>0</v>
      </c>
      <c r="AW5" s="275">
        <v>0</v>
      </c>
      <c r="AX5" s="275">
        <v>0</v>
      </c>
      <c r="AY5" s="275">
        <v>0</v>
      </c>
      <c r="AZ5" s="275">
        <v>0</v>
      </c>
      <c r="BA5" s="275">
        <v>1</v>
      </c>
      <c r="BB5" s="275">
        <v>0</v>
      </c>
      <c r="BC5" s="275">
        <v>0</v>
      </c>
      <c r="BD5" s="275">
        <v>0</v>
      </c>
      <c r="BE5" s="275">
        <v>0</v>
      </c>
      <c r="BF5" s="275">
        <v>0</v>
      </c>
      <c r="BG5" s="275">
        <v>0</v>
      </c>
      <c r="BH5" s="275">
        <v>0</v>
      </c>
      <c r="BI5" s="275">
        <v>0</v>
      </c>
      <c r="BJ5" s="275">
        <v>0</v>
      </c>
      <c r="BK5" s="275">
        <v>0</v>
      </c>
      <c r="BL5" s="275">
        <v>2</v>
      </c>
      <c r="BM5" s="275">
        <v>0</v>
      </c>
      <c r="BN5" s="275">
        <v>0</v>
      </c>
      <c r="BO5" s="275">
        <v>0</v>
      </c>
      <c r="BP5" s="275">
        <v>1</v>
      </c>
      <c r="BQ5" s="275">
        <v>1</v>
      </c>
      <c r="BR5" s="275">
        <v>0</v>
      </c>
      <c r="BS5" s="275">
        <v>0</v>
      </c>
      <c r="BT5" s="275">
        <v>2</v>
      </c>
      <c r="BU5" s="275">
        <v>0</v>
      </c>
      <c r="BV5" s="275"/>
      <c r="BW5" s="275"/>
      <c r="BX5" s="275"/>
      <c r="BY5" s="275">
        <v>2</v>
      </c>
      <c r="BZ5" s="275">
        <v>100</v>
      </c>
      <c r="CA5" s="275"/>
      <c r="CB5" s="275">
        <v>50</v>
      </c>
      <c r="CC5" s="275">
        <v>50</v>
      </c>
      <c r="CD5" s="275">
        <v>35</v>
      </c>
      <c r="CE5" s="275">
        <v>35</v>
      </c>
      <c r="CF5" s="275">
        <v>3</v>
      </c>
      <c r="CG5" s="275">
        <v>1</v>
      </c>
      <c r="CH5" s="275">
        <v>43</v>
      </c>
      <c r="CI5" s="275"/>
      <c r="CJ5" s="275">
        <v>83</v>
      </c>
      <c r="CK5" s="275"/>
      <c r="CL5" s="275"/>
      <c r="CM5" s="275"/>
      <c r="CN5" s="275">
        <v>54</v>
      </c>
      <c r="CO5" s="275"/>
      <c r="CP5" s="275">
        <v>36</v>
      </c>
      <c r="CQ5" s="275"/>
      <c r="CR5" s="275">
        <v>8</v>
      </c>
      <c r="CS5" s="275"/>
      <c r="CT5" s="275">
        <v>10</v>
      </c>
      <c r="CU5" s="275"/>
      <c r="CV5" s="275">
        <v>11</v>
      </c>
      <c r="CW5" s="275"/>
      <c r="CX5" s="275"/>
      <c r="CY5" s="275"/>
      <c r="CZ5" s="275">
        <v>5</v>
      </c>
      <c r="DA5" s="275">
        <v>1</v>
      </c>
      <c r="DB5" s="275"/>
      <c r="DC5" s="275"/>
      <c r="DD5" s="275">
        <v>3</v>
      </c>
      <c r="DE5" s="275"/>
      <c r="DF5" s="275"/>
      <c r="DG5" s="275"/>
      <c r="DH5" s="275">
        <v>1</v>
      </c>
      <c r="DI5" s="275"/>
    </row>
    <row r="6" spans="1:113" ht="15.75" customHeight="1">
      <c r="A6" s="275" t="s">
        <v>21</v>
      </c>
      <c r="B6" s="273">
        <v>2</v>
      </c>
      <c r="C6" s="275" t="s">
        <v>22</v>
      </c>
      <c r="D6" s="275" t="s">
        <v>31</v>
      </c>
      <c r="E6" s="275"/>
      <c r="F6" s="275" t="s">
        <v>32</v>
      </c>
      <c r="G6" s="275" t="s">
        <v>33</v>
      </c>
      <c r="H6" s="275" t="s">
        <v>34</v>
      </c>
      <c r="I6" s="10"/>
      <c r="J6" s="275"/>
      <c r="K6" s="275"/>
      <c r="L6" s="275"/>
      <c r="M6" s="275"/>
      <c r="N6" s="275"/>
      <c r="O6" s="275"/>
      <c r="P6" s="275"/>
      <c r="Q6" s="275"/>
      <c r="R6" s="275"/>
      <c r="S6" s="275"/>
      <c r="T6" s="275"/>
      <c r="U6" s="275"/>
      <c r="V6" s="275"/>
      <c r="W6" s="275"/>
      <c r="X6" s="275"/>
      <c r="Y6" s="275"/>
      <c r="Z6" s="275"/>
      <c r="AA6" s="275"/>
      <c r="AB6" s="275">
        <v>0</v>
      </c>
      <c r="AC6" s="275"/>
      <c r="AD6" s="275">
        <v>0</v>
      </c>
      <c r="AE6" s="275"/>
      <c r="AF6" s="275">
        <v>0</v>
      </c>
      <c r="AG6" s="275"/>
      <c r="AH6" s="275">
        <v>0</v>
      </c>
      <c r="AI6" s="275"/>
      <c r="AJ6" s="275">
        <v>0</v>
      </c>
      <c r="AK6" s="275"/>
      <c r="AL6" s="275">
        <v>0</v>
      </c>
      <c r="AM6" s="275"/>
      <c r="AN6" s="275">
        <v>0</v>
      </c>
      <c r="AO6" s="275">
        <v>0</v>
      </c>
      <c r="AP6" s="275">
        <v>0</v>
      </c>
      <c r="AQ6" s="275"/>
      <c r="AR6" s="275">
        <v>0</v>
      </c>
      <c r="AS6" s="275">
        <v>1</v>
      </c>
      <c r="AT6" s="275">
        <v>0</v>
      </c>
      <c r="AU6" s="275">
        <v>1</v>
      </c>
      <c r="AV6" s="275">
        <v>0</v>
      </c>
      <c r="AW6" s="275">
        <v>1</v>
      </c>
      <c r="AX6" s="275">
        <v>0</v>
      </c>
      <c r="AY6" s="275">
        <v>0</v>
      </c>
      <c r="AZ6" s="275">
        <v>0</v>
      </c>
      <c r="BA6" s="275">
        <v>0</v>
      </c>
      <c r="BB6" s="275">
        <v>0</v>
      </c>
      <c r="BC6" s="275">
        <v>1</v>
      </c>
      <c r="BD6" s="275">
        <v>0</v>
      </c>
      <c r="BE6" s="275">
        <v>0</v>
      </c>
      <c r="BF6" s="275">
        <v>0</v>
      </c>
      <c r="BG6" s="275">
        <v>1</v>
      </c>
      <c r="BH6" s="275">
        <v>1</v>
      </c>
      <c r="BI6" s="275">
        <v>1</v>
      </c>
      <c r="BJ6" s="275">
        <v>0</v>
      </c>
      <c r="BK6" s="275">
        <v>0</v>
      </c>
      <c r="BL6" s="275">
        <v>3</v>
      </c>
      <c r="BM6" s="275">
        <v>0</v>
      </c>
      <c r="BN6" s="275">
        <v>1</v>
      </c>
      <c r="BO6" s="275">
        <v>0</v>
      </c>
      <c r="BP6" s="275">
        <v>0</v>
      </c>
      <c r="BQ6" s="275">
        <v>0</v>
      </c>
      <c r="BR6" s="275">
        <v>18</v>
      </c>
      <c r="BS6" s="275">
        <v>3</v>
      </c>
      <c r="BT6" s="275">
        <v>1</v>
      </c>
      <c r="BU6" s="275">
        <v>1</v>
      </c>
      <c r="BV6" s="275"/>
      <c r="BW6" s="275"/>
      <c r="BX6" s="275">
        <v>14</v>
      </c>
      <c r="BY6" s="275"/>
      <c r="BZ6" s="275">
        <v>8</v>
      </c>
      <c r="CA6" s="275">
        <v>2</v>
      </c>
      <c r="CB6" s="275"/>
      <c r="CC6" s="275"/>
      <c r="CD6" s="275">
        <v>50</v>
      </c>
      <c r="CE6" s="275">
        <v>50</v>
      </c>
      <c r="CF6" s="275"/>
      <c r="CG6" s="275"/>
      <c r="CH6" s="275">
        <v>100</v>
      </c>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row>
    <row r="7" spans="1:113" ht="15.75" customHeight="1">
      <c r="A7" s="275" t="s">
        <v>21</v>
      </c>
      <c r="B7" s="273">
        <v>3</v>
      </c>
      <c r="C7" s="275" t="s">
        <v>22</v>
      </c>
      <c r="D7" s="275" t="s">
        <v>40</v>
      </c>
      <c r="E7" s="275"/>
      <c r="F7" s="275" t="s">
        <v>42</v>
      </c>
      <c r="G7" s="275" t="s">
        <v>43</v>
      </c>
      <c r="H7" s="275" t="s">
        <v>45</v>
      </c>
      <c r="I7" s="10"/>
      <c r="J7" s="275"/>
      <c r="K7" s="275"/>
      <c r="L7" s="275"/>
      <c r="M7" s="275"/>
      <c r="N7" s="275"/>
      <c r="O7" s="275"/>
      <c r="P7" s="275"/>
      <c r="Q7" s="275"/>
      <c r="R7" s="275"/>
      <c r="S7" s="275"/>
      <c r="T7" s="275"/>
      <c r="U7" s="275"/>
      <c r="V7" s="275"/>
      <c r="W7" s="275"/>
      <c r="X7" s="275"/>
      <c r="Y7" s="275"/>
      <c r="Z7" s="275"/>
      <c r="AA7" s="275"/>
      <c r="AB7" s="275">
        <v>0</v>
      </c>
      <c r="AC7" s="275"/>
      <c r="AD7" s="275">
        <v>0</v>
      </c>
      <c r="AE7" s="275"/>
      <c r="AF7" s="275">
        <v>0</v>
      </c>
      <c r="AG7" s="275"/>
      <c r="AH7" s="275">
        <v>0</v>
      </c>
      <c r="AI7" s="275"/>
      <c r="AJ7" s="275">
        <v>0</v>
      </c>
      <c r="AK7" s="275"/>
      <c r="AL7" s="275">
        <v>0</v>
      </c>
      <c r="AM7" s="275"/>
      <c r="AN7" s="275">
        <v>0</v>
      </c>
      <c r="AO7" s="275">
        <v>0</v>
      </c>
      <c r="AP7" s="275">
        <v>0</v>
      </c>
      <c r="AQ7" s="275"/>
      <c r="AR7" s="275">
        <v>0</v>
      </c>
      <c r="AS7" s="275">
        <v>2</v>
      </c>
      <c r="AT7" s="275">
        <v>0</v>
      </c>
      <c r="AU7" s="275">
        <v>0</v>
      </c>
      <c r="AV7" s="275">
        <v>0</v>
      </c>
      <c r="AW7" s="275">
        <v>1</v>
      </c>
      <c r="AX7" s="275">
        <v>0</v>
      </c>
      <c r="AY7" s="275">
        <v>0</v>
      </c>
      <c r="AZ7" s="275">
        <v>0</v>
      </c>
      <c r="BA7" s="275">
        <v>1</v>
      </c>
      <c r="BB7" s="275">
        <v>0</v>
      </c>
      <c r="BC7" s="275">
        <v>0</v>
      </c>
      <c r="BD7" s="275">
        <v>0</v>
      </c>
      <c r="BE7" s="275">
        <v>0</v>
      </c>
      <c r="BF7" s="275">
        <v>0</v>
      </c>
      <c r="BG7" s="275">
        <v>1</v>
      </c>
      <c r="BH7" s="275">
        <v>1</v>
      </c>
      <c r="BI7" s="275">
        <v>1</v>
      </c>
      <c r="BJ7" s="275">
        <v>0</v>
      </c>
      <c r="BK7" s="275">
        <v>0</v>
      </c>
      <c r="BL7" s="275">
        <v>1</v>
      </c>
      <c r="BM7" s="275">
        <v>1</v>
      </c>
      <c r="BN7" s="275">
        <v>4</v>
      </c>
      <c r="BO7" s="275">
        <v>1</v>
      </c>
      <c r="BP7" s="275">
        <v>0</v>
      </c>
      <c r="BQ7" s="275">
        <v>0</v>
      </c>
      <c r="BR7" s="275">
        <v>3</v>
      </c>
      <c r="BS7" s="275">
        <v>0</v>
      </c>
      <c r="BT7" s="275">
        <v>1</v>
      </c>
      <c r="BU7" s="275">
        <v>0</v>
      </c>
      <c r="BV7" s="275"/>
      <c r="BW7" s="275"/>
      <c r="BX7" s="275">
        <v>15</v>
      </c>
      <c r="BY7" s="275"/>
      <c r="BZ7" s="275">
        <v>10</v>
      </c>
      <c r="CA7" s="275">
        <v>5</v>
      </c>
      <c r="CB7" s="275"/>
      <c r="CC7" s="275"/>
      <c r="CD7" s="275">
        <v>50</v>
      </c>
      <c r="CE7" s="275">
        <v>50</v>
      </c>
      <c r="CF7" s="275"/>
      <c r="CG7" s="275"/>
      <c r="CH7" s="275">
        <v>100</v>
      </c>
      <c r="CI7" s="275"/>
      <c r="CJ7" s="275">
        <v>100</v>
      </c>
      <c r="CK7" s="275"/>
      <c r="CL7" s="275">
        <v>80</v>
      </c>
      <c r="CM7" s="275"/>
      <c r="CN7" s="275">
        <v>48</v>
      </c>
      <c r="CO7" s="275"/>
      <c r="CP7" s="275">
        <v>46</v>
      </c>
      <c r="CQ7" s="275"/>
      <c r="CR7" s="275"/>
      <c r="CS7" s="275"/>
      <c r="CT7" s="275"/>
      <c r="CU7" s="275"/>
      <c r="CV7" s="275"/>
      <c r="CW7" s="275"/>
      <c r="CX7" s="275"/>
      <c r="CY7" s="275"/>
      <c r="CZ7" s="275"/>
      <c r="DA7" s="275"/>
      <c r="DB7" s="275"/>
      <c r="DC7" s="275"/>
      <c r="DD7" s="275"/>
      <c r="DE7" s="275"/>
      <c r="DF7" s="275"/>
      <c r="DG7" s="275"/>
      <c r="DH7" s="275"/>
      <c r="DI7" s="275"/>
    </row>
    <row r="8" spans="1:113" ht="15.75" customHeight="1">
      <c r="A8" s="275" t="s">
        <v>21</v>
      </c>
      <c r="B8" s="273">
        <v>4</v>
      </c>
      <c r="C8" s="275" t="s">
        <v>22</v>
      </c>
      <c r="D8" s="275" t="s">
        <v>55</v>
      </c>
      <c r="E8" s="275"/>
      <c r="F8" s="275" t="s">
        <v>56</v>
      </c>
      <c r="G8" s="275" t="s">
        <v>57</v>
      </c>
      <c r="H8" s="275" t="s">
        <v>58</v>
      </c>
      <c r="I8" s="10"/>
      <c r="J8" s="275"/>
      <c r="K8" s="275"/>
      <c r="L8" s="275"/>
      <c r="M8" s="275"/>
      <c r="N8" s="275"/>
      <c r="O8" s="275"/>
      <c r="P8" s="275"/>
      <c r="Q8" s="275"/>
      <c r="R8" s="275"/>
      <c r="S8" s="275"/>
      <c r="T8" s="275"/>
      <c r="U8" s="275"/>
      <c r="V8" s="275"/>
      <c r="W8" s="275"/>
      <c r="X8" s="275"/>
      <c r="Y8" s="275"/>
      <c r="Z8" s="275"/>
      <c r="AA8" s="275"/>
      <c r="AB8" s="275">
        <v>0</v>
      </c>
      <c r="AC8" s="275"/>
      <c r="AD8" s="275">
        <v>0</v>
      </c>
      <c r="AE8" s="275"/>
      <c r="AF8" s="275">
        <v>0</v>
      </c>
      <c r="AG8" s="275"/>
      <c r="AH8" s="275">
        <v>0</v>
      </c>
      <c r="AI8" s="275"/>
      <c r="AJ8" s="275">
        <v>0</v>
      </c>
      <c r="AK8" s="275"/>
      <c r="AL8" s="275">
        <v>0</v>
      </c>
      <c r="AM8" s="275"/>
      <c r="AN8" s="275">
        <v>0</v>
      </c>
      <c r="AO8" s="275">
        <v>0</v>
      </c>
      <c r="AP8" s="275">
        <v>0</v>
      </c>
      <c r="AQ8" s="275"/>
      <c r="AR8" s="275">
        <v>0</v>
      </c>
      <c r="AS8" s="275">
        <v>1</v>
      </c>
      <c r="AT8" s="275">
        <v>0</v>
      </c>
      <c r="AU8" s="275">
        <v>0</v>
      </c>
      <c r="AV8" s="275">
        <v>0</v>
      </c>
      <c r="AW8" s="275">
        <v>1</v>
      </c>
      <c r="AX8" s="275">
        <v>1</v>
      </c>
      <c r="AY8" s="275">
        <v>0</v>
      </c>
      <c r="AZ8" s="275">
        <v>0</v>
      </c>
      <c r="BA8" s="275">
        <v>0</v>
      </c>
      <c r="BB8" s="275">
        <v>0</v>
      </c>
      <c r="BC8" s="275">
        <v>0</v>
      </c>
      <c r="BD8" s="275">
        <v>0</v>
      </c>
      <c r="BE8" s="275">
        <v>0</v>
      </c>
      <c r="BF8" s="275">
        <v>0</v>
      </c>
      <c r="BG8" s="275">
        <v>0</v>
      </c>
      <c r="BH8" s="275">
        <v>0</v>
      </c>
      <c r="BI8" s="275">
        <v>0</v>
      </c>
      <c r="BJ8" s="275">
        <v>0</v>
      </c>
      <c r="BK8" s="275">
        <v>0</v>
      </c>
      <c r="BL8" s="275">
        <v>0</v>
      </c>
      <c r="BM8" s="275">
        <v>0</v>
      </c>
      <c r="BN8" s="275"/>
      <c r="BO8" s="275"/>
      <c r="BP8" s="275"/>
      <c r="BQ8" s="275"/>
      <c r="BR8" s="275">
        <v>1</v>
      </c>
      <c r="BS8" s="275">
        <v>1</v>
      </c>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row>
    <row r="9" spans="1:113" ht="15.75" customHeight="1">
      <c r="A9" s="275" t="s">
        <v>21</v>
      </c>
      <c r="B9" s="273">
        <v>5</v>
      </c>
      <c r="C9" s="275" t="s">
        <v>22</v>
      </c>
      <c r="D9" s="275" t="s">
        <v>69</v>
      </c>
      <c r="E9" s="275"/>
      <c r="F9" s="275" t="s">
        <v>70</v>
      </c>
      <c r="G9" s="275" t="s">
        <v>71</v>
      </c>
      <c r="H9" s="275"/>
      <c r="I9" s="10"/>
      <c r="J9" s="275"/>
      <c r="K9" s="275"/>
      <c r="L9" s="275"/>
      <c r="M9" s="275"/>
      <c r="N9" s="275"/>
      <c r="O9" s="275"/>
      <c r="P9" s="275"/>
      <c r="Q9" s="275"/>
      <c r="R9" s="275"/>
      <c r="S9" s="275"/>
      <c r="T9" s="275"/>
      <c r="U9" s="275"/>
      <c r="V9" s="275"/>
      <c r="W9" s="275"/>
      <c r="X9" s="275"/>
      <c r="Y9" s="275"/>
      <c r="Z9" s="275"/>
      <c r="AA9" s="275"/>
      <c r="AB9" s="275">
        <v>0</v>
      </c>
      <c r="AC9" s="275"/>
      <c r="AD9" s="275">
        <v>0</v>
      </c>
      <c r="AE9" s="275"/>
      <c r="AF9" s="275">
        <v>0</v>
      </c>
      <c r="AG9" s="275"/>
      <c r="AH9" s="275">
        <v>0</v>
      </c>
      <c r="AI9" s="275"/>
      <c r="AJ9" s="275">
        <v>0</v>
      </c>
      <c r="AK9" s="275"/>
      <c r="AL9" s="275">
        <v>0</v>
      </c>
      <c r="AM9" s="275"/>
      <c r="AN9" s="275">
        <v>0</v>
      </c>
      <c r="AO9" s="275">
        <v>0</v>
      </c>
      <c r="AP9" s="275">
        <v>0</v>
      </c>
      <c r="AQ9" s="275"/>
      <c r="AR9" s="275">
        <v>0</v>
      </c>
      <c r="AS9" s="275">
        <v>2</v>
      </c>
      <c r="AT9" s="275">
        <v>0</v>
      </c>
      <c r="AU9" s="275">
        <v>1</v>
      </c>
      <c r="AV9" s="275">
        <v>0</v>
      </c>
      <c r="AW9" s="275">
        <v>1</v>
      </c>
      <c r="AX9" s="275">
        <v>1</v>
      </c>
      <c r="AY9" s="275">
        <v>0</v>
      </c>
      <c r="AZ9" s="275">
        <v>0</v>
      </c>
      <c r="BA9" s="275">
        <v>1</v>
      </c>
      <c r="BB9" s="275">
        <v>0</v>
      </c>
      <c r="BC9" s="275">
        <v>0</v>
      </c>
      <c r="BD9" s="275">
        <v>0</v>
      </c>
      <c r="BE9" s="275">
        <v>1</v>
      </c>
      <c r="BF9" s="275">
        <v>0</v>
      </c>
      <c r="BG9" s="275">
        <v>1</v>
      </c>
      <c r="BH9" s="275">
        <v>0</v>
      </c>
      <c r="BI9" s="275">
        <v>0</v>
      </c>
      <c r="BJ9" s="275">
        <v>1</v>
      </c>
      <c r="BK9" s="275">
        <v>0</v>
      </c>
      <c r="BL9" s="275">
        <v>0</v>
      </c>
      <c r="BM9" s="275">
        <v>0</v>
      </c>
      <c r="BN9" s="275">
        <v>0</v>
      </c>
      <c r="BO9" s="275">
        <v>1</v>
      </c>
      <c r="BP9" s="275">
        <v>0</v>
      </c>
      <c r="BQ9" s="275">
        <v>0</v>
      </c>
      <c r="BR9" s="275">
        <v>0</v>
      </c>
      <c r="BS9" s="275">
        <v>0</v>
      </c>
      <c r="BT9" s="275">
        <v>0</v>
      </c>
      <c r="BU9" s="275">
        <v>0</v>
      </c>
      <c r="BV9" s="275"/>
      <c r="BW9" s="275"/>
      <c r="BX9" s="275">
        <v>44</v>
      </c>
      <c r="BY9" s="275"/>
      <c r="BZ9" s="275">
        <v>15</v>
      </c>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row>
    <row r="10" spans="1:113" ht="15.75" customHeight="1">
      <c r="A10" s="275" t="s">
        <v>21</v>
      </c>
      <c r="B10" s="273" t="s">
        <v>80</v>
      </c>
      <c r="C10" s="275" t="s">
        <v>22</v>
      </c>
      <c r="D10" s="275" t="s">
        <v>83</v>
      </c>
      <c r="E10" s="275"/>
      <c r="F10" s="275" t="s">
        <v>84</v>
      </c>
      <c r="G10" s="275" t="s">
        <v>85</v>
      </c>
      <c r="H10" s="275" t="s">
        <v>86</v>
      </c>
      <c r="I10" s="10"/>
      <c r="J10" s="275"/>
      <c r="K10" s="275"/>
      <c r="L10" s="275"/>
      <c r="M10" s="275"/>
      <c r="N10" s="275"/>
      <c r="O10" s="275"/>
      <c r="P10" s="275"/>
      <c r="Q10" s="275"/>
      <c r="R10" s="275"/>
      <c r="S10" s="275"/>
      <c r="T10" s="275"/>
      <c r="U10" s="275"/>
      <c r="V10" s="275"/>
      <c r="W10" s="275"/>
      <c r="X10" s="275"/>
      <c r="Y10" s="275"/>
      <c r="Z10" s="275"/>
      <c r="AA10" s="275"/>
      <c r="AB10" s="275">
        <v>0</v>
      </c>
      <c r="AC10" s="275">
        <v>0</v>
      </c>
      <c r="AD10" s="275">
        <v>0</v>
      </c>
      <c r="AE10" s="275">
        <v>0</v>
      </c>
      <c r="AF10" s="275">
        <v>0</v>
      </c>
      <c r="AG10" s="275">
        <v>0</v>
      </c>
      <c r="AH10" s="275">
        <v>0</v>
      </c>
      <c r="AI10" s="275">
        <v>0</v>
      </c>
      <c r="AJ10" s="275">
        <v>0</v>
      </c>
      <c r="AK10" s="275">
        <v>0</v>
      </c>
      <c r="AL10" s="251">
        <v>1</v>
      </c>
      <c r="AM10" s="251">
        <v>1</v>
      </c>
      <c r="AN10" s="275">
        <v>0</v>
      </c>
      <c r="AO10" s="275">
        <v>0</v>
      </c>
      <c r="AP10" s="275">
        <v>1</v>
      </c>
      <c r="AQ10" s="275">
        <v>2</v>
      </c>
      <c r="AR10" s="275">
        <v>0</v>
      </c>
      <c r="AS10" s="275">
        <v>0</v>
      </c>
      <c r="AT10" s="275">
        <v>0</v>
      </c>
      <c r="AU10" s="275">
        <v>0</v>
      </c>
      <c r="AV10" s="275">
        <v>0</v>
      </c>
      <c r="AW10" s="275">
        <v>1</v>
      </c>
      <c r="AX10" s="275">
        <v>0</v>
      </c>
      <c r="AY10" s="275">
        <v>1</v>
      </c>
      <c r="AZ10" s="275">
        <v>0</v>
      </c>
      <c r="BA10" s="275">
        <v>1</v>
      </c>
      <c r="BB10" s="275">
        <v>0</v>
      </c>
      <c r="BC10" s="275">
        <v>2</v>
      </c>
      <c r="BD10" s="275" t="s">
        <v>810</v>
      </c>
      <c r="BE10" s="275">
        <v>1</v>
      </c>
      <c r="BF10" s="275">
        <v>0</v>
      </c>
      <c r="BG10" s="275">
        <v>1</v>
      </c>
      <c r="BH10" s="275">
        <v>0</v>
      </c>
      <c r="BI10" s="275">
        <v>1</v>
      </c>
      <c r="BJ10" s="275">
        <v>0</v>
      </c>
      <c r="BK10" s="275">
        <v>0</v>
      </c>
      <c r="BL10" s="275">
        <v>0</v>
      </c>
      <c r="BM10" s="275">
        <v>0</v>
      </c>
      <c r="BN10" s="275">
        <v>1</v>
      </c>
      <c r="BO10" s="275">
        <v>1</v>
      </c>
      <c r="BP10" s="275">
        <v>1</v>
      </c>
      <c r="BQ10" s="275">
        <v>3</v>
      </c>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row>
    <row r="11" spans="1:113" ht="15.75" customHeight="1">
      <c r="A11" s="275" t="s">
        <v>21</v>
      </c>
      <c r="B11" s="273" t="s">
        <v>98</v>
      </c>
      <c r="C11" s="275" t="s">
        <v>22</v>
      </c>
      <c r="D11" s="275" t="s">
        <v>83</v>
      </c>
      <c r="E11" s="275"/>
      <c r="F11" s="275" t="s">
        <v>101</v>
      </c>
      <c r="G11" s="275" t="s">
        <v>102</v>
      </c>
      <c r="H11" s="275" t="s">
        <v>86</v>
      </c>
      <c r="I11" s="10"/>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v>0</v>
      </c>
      <c r="BS11" s="275">
        <v>0</v>
      </c>
      <c r="BT11" s="275">
        <v>0</v>
      </c>
      <c r="BU11" s="275">
        <v>0</v>
      </c>
      <c r="BV11" s="275">
        <v>1</v>
      </c>
      <c r="BW11" s="275">
        <v>0</v>
      </c>
      <c r="BX11" s="275">
        <v>0</v>
      </c>
      <c r="BY11" s="275">
        <v>1</v>
      </c>
      <c r="BZ11" s="275">
        <v>0</v>
      </c>
      <c r="CA11" s="275">
        <v>7</v>
      </c>
      <c r="CB11" s="275">
        <v>1</v>
      </c>
      <c r="CC11" s="275">
        <v>3</v>
      </c>
      <c r="CD11" s="275">
        <v>2</v>
      </c>
      <c r="CE11" s="275">
        <v>3</v>
      </c>
      <c r="CF11" s="275">
        <v>5</v>
      </c>
      <c r="CG11" s="275">
        <v>3</v>
      </c>
      <c r="CH11" s="275">
        <v>2</v>
      </c>
      <c r="CI11" s="275">
        <v>6</v>
      </c>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row>
    <row r="12" spans="1:113" ht="15.75" customHeight="1">
      <c r="A12" s="275" t="s">
        <v>21</v>
      </c>
      <c r="B12" s="273" t="s">
        <v>108</v>
      </c>
      <c r="C12" s="275" t="s">
        <v>22</v>
      </c>
      <c r="D12" s="275" t="s">
        <v>109</v>
      </c>
      <c r="E12" s="275"/>
      <c r="F12" s="275" t="s">
        <v>110</v>
      </c>
      <c r="G12" s="275" t="s">
        <v>85</v>
      </c>
      <c r="H12" s="275" t="s">
        <v>111</v>
      </c>
      <c r="I12" s="10"/>
      <c r="J12" s="275"/>
      <c r="K12" s="275"/>
      <c r="L12" s="275"/>
      <c r="M12" s="275"/>
      <c r="N12" s="275"/>
      <c r="O12" s="275"/>
      <c r="P12" s="275"/>
      <c r="Q12" s="275"/>
      <c r="R12" s="275"/>
      <c r="S12" s="275"/>
      <c r="T12" s="275"/>
      <c r="U12" s="275"/>
      <c r="V12" s="275"/>
      <c r="W12" s="275"/>
      <c r="X12" s="275"/>
      <c r="Y12" s="275"/>
      <c r="Z12" s="275"/>
      <c r="AA12" s="275"/>
      <c r="AB12" s="275">
        <v>0</v>
      </c>
      <c r="AC12" s="275">
        <v>0</v>
      </c>
      <c r="AD12" s="275">
        <v>0</v>
      </c>
      <c r="AE12" s="275">
        <v>0</v>
      </c>
      <c r="AF12" s="275">
        <v>1</v>
      </c>
      <c r="AG12" s="275">
        <v>1</v>
      </c>
      <c r="AH12" s="275">
        <v>0</v>
      </c>
      <c r="AI12" s="275">
        <v>0</v>
      </c>
      <c r="AJ12" s="275">
        <v>0</v>
      </c>
      <c r="AK12" s="252">
        <v>1</v>
      </c>
      <c r="AL12" s="275">
        <v>0</v>
      </c>
      <c r="AM12" s="251">
        <v>1</v>
      </c>
      <c r="AN12" s="275">
        <v>0</v>
      </c>
      <c r="AO12" s="275">
        <v>0</v>
      </c>
      <c r="AP12" s="275">
        <v>1</v>
      </c>
      <c r="AQ12" s="275">
        <v>2</v>
      </c>
      <c r="AR12" s="275">
        <v>0</v>
      </c>
      <c r="AS12" s="275">
        <v>0</v>
      </c>
      <c r="AT12" s="275">
        <v>0</v>
      </c>
      <c r="AU12" s="275">
        <v>1</v>
      </c>
      <c r="AV12" s="275">
        <v>1</v>
      </c>
      <c r="AW12" s="275">
        <v>3</v>
      </c>
      <c r="AX12" s="275">
        <v>1</v>
      </c>
      <c r="AY12" s="275">
        <v>1</v>
      </c>
      <c r="AZ12" s="275">
        <v>0</v>
      </c>
      <c r="BA12" s="275">
        <v>1</v>
      </c>
      <c r="BB12" s="275">
        <v>0</v>
      </c>
      <c r="BC12" s="275">
        <v>3</v>
      </c>
      <c r="BD12" s="275">
        <v>0</v>
      </c>
      <c r="BE12" s="275">
        <v>1</v>
      </c>
      <c r="BF12" s="275">
        <v>0</v>
      </c>
      <c r="BG12" s="275">
        <v>1</v>
      </c>
      <c r="BH12" s="275">
        <v>2</v>
      </c>
      <c r="BI12" s="275">
        <v>2</v>
      </c>
      <c r="BJ12" s="275">
        <v>5</v>
      </c>
      <c r="BK12" s="275">
        <v>1</v>
      </c>
      <c r="BL12" s="275">
        <v>5</v>
      </c>
      <c r="BM12" s="275">
        <v>3</v>
      </c>
      <c r="BN12" s="275">
        <v>7</v>
      </c>
      <c r="BO12" s="275">
        <v>5</v>
      </c>
      <c r="BP12" s="275">
        <v>13</v>
      </c>
      <c r="BQ12" s="275">
        <v>4</v>
      </c>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row>
    <row r="13" spans="1:113" ht="15.75" customHeight="1">
      <c r="A13" s="275" t="s">
        <v>21</v>
      </c>
      <c r="B13" s="273" t="s">
        <v>132</v>
      </c>
      <c r="C13" s="275" t="s">
        <v>22</v>
      </c>
      <c r="D13" s="275" t="s">
        <v>109</v>
      </c>
      <c r="E13" s="275"/>
      <c r="F13" s="275" t="s">
        <v>135</v>
      </c>
      <c r="G13" s="275" t="s">
        <v>102</v>
      </c>
      <c r="H13" s="275" t="s">
        <v>111</v>
      </c>
      <c r="I13" s="10"/>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v>2</v>
      </c>
      <c r="BQ13" s="275">
        <v>4</v>
      </c>
      <c r="BR13" s="275">
        <v>6</v>
      </c>
      <c r="BS13" s="275">
        <v>8</v>
      </c>
      <c r="BT13" s="275">
        <v>2</v>
      </c>
      <c r="BU13" s="275">
        <v>3</v>
      </c>
      <c r="BV13" s="275">
        <v>1</v>
      </c>
      <c r="BW13" s="275">
        <v>6</v>
      </c>
      <c r="BX13" s="275">
        <v>3</v>
      </c>
      <c r="BY13" s="275">
        <v>6</v>
      </c>
      <c r="BZ13" s="275">
        <v>10</v>
      </c>
      <c r="CA13" s="275">
        <v>9</v>
      </c>
      <c r="CB13" s="275">
        <v>8</v>
      </c>
      <c r="CC13" s="275">
        <v>7</v>
      </c>
      <c r="CD13" s="275">
        <v>21</v>
      </c>
      <c r="CE13" s="275">
        <v>14</v>
      </c>
      <c r="CF13" s="275">
        <v>87</v>
      </c>
      <c r="CG13" s="275">
        <v>43</v>
      </c>
      <c r="CH13" s="275">
        <v>60</v>
      </c>
      <c r="CI13" s="275">
        <v>38</v>
      </c>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row>
    <row r="14" spans="1:113" ht="15.75" customHeight="1">
      <c r="A14" s="275" t="s">
        <v>21</v>
      </c>
      <c r="B14" s="273" t="s">
        <v>142</v>
      </c>
      <c r="C14" s="275" t="s">
        <v>22</v>
      </c>
      <c r="D14" s="275" t="s">
        <v>147</v>
      </c>
      <c r="E14" s="275"/>
      <c r="F14" s="275" t="s">
        <v>150</v>
      </c>
      <c r="G14" s="275" t="s">
        <v>85</v>
      </c>
      <c r="H14" s="275" t="s">
        <v>153</v>
      </c>
      <c r="I14" s="10"/>
      <c r="J14" s="275"/>
      <c r="K14" s="275"/>
      <c r="L14" s="275"/>
      <c r="M14" s="275"/>
      <c r="N14" s="275"/>
      <c r="O14" s="275"/>
      <c r="P14" s="275"/>
      <c r="Q14" s="275"/>
      <c r="R14" s="275"/>
      <c r="S14" s="275"/>
      <c r="T14" s="275"/>
      <c r="U14" s="275"/>
      <c r="V14" s="275"/>
      <c r="W14" s="275"/>
      <c r="X14" s="275"/>
      <c r="Y14" s="275"/>
      <c r="Z14" s="275"/>
      <c r="AA14" s="275"/>
      <c r="AB14" s="275">
        <v>0</v>
      </c>
      <c r="AC14" s="275">
        <v>0</v>
      </c>
      <c r="AD14" s="275">
        <v>0</v>
      </c>
      <c r="AE14" s="275">
        <v>0</v>
      </c>
      <c r="AF14" s="275">
        <v>0</v>
      </c>
      <c r="AG14" s="251">
        <v>2</v>
      </c>
      <c r="AH14" s="275">
        <v>0</v>
      </c>
      <c r="AI14" s="275">
        <v>0</v>
      </c>
      <c r="AJ14" s="275">
        <v>0</v>
      </c>
      <c r="AK14" s="275">
        <v>0</v>
      </c>
      <c r="AL14" s="251">
        <v>1</v>
      </c>
      <c r="AM14" s="251">
        <v>1</v>
      </c>
      <c r="AN14" s="275">
        <v>0</v>
      </c>
      <c r="AO14" s="275">
        <v>0</v>
      </c>
      <c r="AP14" s="275">
        <v>0</v>
      </c>
      <c r="AQ14" s="275">
        <v>2</v>
      </c>
      <c r="AR14" s="275">
        <v>0</v>
      </c>
      <c r="AS14" s="275">
        <v>1</v>
      </c>
      <c r="AT14" s="275">
        <v>0</v>
      </c>
      <c r="AU14" s="275">
        <v>1</v>
      </c>
      <c r="AV14" s="275">
        <v>1</v>
      </c>
      <c r="AW14" s="275">
        <v>2</v>
      </c>
      <c r="AX14" s="275">
        <v>2</v>
      </c>
      <c r="AY14" s="275">
        <v>1</v>
      </c>
      <c r="AZ14" s="275">
        <v>2</v>
      </c>
      <c r="BA14" s="275">
        <v>0</v>
      </c>
      <c r="BB14" s="275">
        <v>0</v>
      </c>
      <c r="BC14" s="275">
        <v>0</v>
      </c>
      <c r="BD14" s="275">
        <v>0</v>
      </c>
      <c r="BE14" s="275">
        <v>0</v>
      </c>
      <c r="BF14" s="275">
        <v>0</v>
      </c>
      <c r="BG14" s="275">
        <v>0</v>
      </c>
      <c r="BH14" s="275">
        <v>0</v>
      </c>
      <c r="BI14" s="275">
        <v>1</v>
      </c>
      <c r="BJ14" s="275">
        <v>11</v>
      </c>
      <c r="BK14" s="275">
        <v>3</v>
      </c>
      <c r="BL14" s="275">
        <v>16</v>
      </c>
      <c r="BM14" s="275">
        <v>8</v>
      </c>
      <c r="BN14" s="275">
        <v>14</v>
      </c>
      <c r="BO14" s="275">
        <v>6</v>
      </c>
      <c r="BP14" s="275">
        <v>17</v>
      </c>
      <c r="BQ14" s="275">
        <v>5</v>
      </c>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row>
    <row r="15" spans="1:113" ht="15.75" customHeight="1">
      <c r="A15" s="275" t="s">
        <v>21</v>
      </c>
      <c r="B15" s="273" t="s">
        <v>162</v>
      </c>
      <c r="C15" s="275" t="s">
        <v>22</v>
      </c>
      <c r="D15" s="275" t="s">
        <v>147</v>
      </c>
      <c r="E15" s="275"/>
      <c r="F15" s="275" t="s">
        <v>163</v>
      </c>
      <c r="G15" s="275" t="s">
        <v>164</v>
      </c>
      <c r="H15" s="275" t="s">
        <v>153</v>
      </c>
      <c r="I15" s="10"/>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row>
    <row r="16" spans="1:113" ht="15.75" customHeight="1">
      <c r="A16" s="275" t="s">
        <v>21</v>
      </c>
      <c r="B16" s="273" t="s">
        <v>168</v>
      </c>
      <c r="C16" s="275" t="s">
        <v>22</v>
      </c>
      <c r="D16" s="275" t="s">
        <v>147</v>
      </c>
      <c r="E16" s="275"/>
      <c r="F16" s="275" t="s">
        <v>169</v>
      </c>
      <c r="G16" s="275" t="s">
        <v>102</v>
      </c>
      <c r="H16" s="275" t="s">
        <v>153</v>
      </c>
      <c r="I16" s="10"/>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c r="BJ16" s="275"/>
      <c r="BK16" s="275"/>
      <c r="BL16" s="275"/>
      <c r="BM16" s="275"/>
      <c r="BN16" s="275"/>
      <c r="BO16" s="275"/>
      <c r="BP16" s="275">
        <v>21</v>
      </c>
      <c r="BQ16" s="275">
        <v>10</v>
      </c>
      <c r="BR16" s="275">
        <v>5</v>
      </c>
      <c r="BS16" s="275">
        <v>2</v>
      </c>
      <c r="BT16" s="275">
        <v>4</v>
      </c>
      <c r="BU16" s="275">
        <v>6</v>
      </c>
      <c r="BV16" s="275">
        <v>11</v>
      </c>
      <c r="BW16" s="275">
        <v>8</v>
      </c>
      <c r="BX16" s="275">
        <v>1</v>
      </c>
      <c r="BY16" s="275">
        <v>10</v>
      </c>
      <c r="BZ16" s="275">
        <v>5</v>
      </c>
      <c r="CA16" s="275">
        <v>11</v>
      </c>
      <c r="CB16" s="275">
        <v>30</v>
      </c>
      <c r="CC16" s="275">
        <v>12</v>
      </c>
      <c r="CD16" s="275">
        <v>28</v>
      </c>
      <c r="CE16" s="275">
        <v>14</v>
      </c>
      <c r="CF16" s="275">
        <v>71</v>
      </c>
      <c r="CG16" s="275">
        <v>49</v>
      </c>
      <c r="CH16" s="275">
        <v>65</v>
      </c>
      <c r="CI16" s="275">
        <v>37</v>
      </c>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row>
    <row r="17" spans="1:113" ht="15.75" customHeight="1">
      <c r="A17" s="275" t="s">
        <v>21</v>
      </c>
      <c r="B17" s="273" t="s">
        <v>174</v>
      </c>
      <c r="C17" s="275" t="s">
        <v>22</v>
      </c>
      <c r="D17" s="275" t="s">
        <v>147</v>
      </c>
      <c r="E17" s="275"/>
      <c r="F17" s="275" t="s">
        <v>175</v>
      </c>
      <c r="G17" s="275" t="s">
        <v>176</v>
      </c>
      <c r="H17" s="275" t="s">
        <v>177</v>
      </c>
      <c r="I17" s="10"/>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v>10</v>
      </c>
      <c r="BW17" s="275">
        <v>7</v>
      </c>
      <c r="BX17" s="275">
        <v>3</v>
      </c>
      <c r="BY17" s="275">
        <v>12</v>
      </c>
      <c r="BZ17" s="275">
        <v>28</v>
      </c>
      <c r="CA17" s="275">
        <v>13</v>
      </c>
      <c r="CB17" s="275">
        <v>23</v>
      </c>
      <c r="CC17" s="275">
        <v>11</v>
      </c>
      <c r="CD17" s="275">
        <v>12</v>
      </c>
      <c r="CE17" s="275">
        <v>12</v>
      </c>
      <c r="CF17" s="275" t="s">
        <v>448</v>
      </c>
      <c r="CG17" s="275" t="s">
        <v>448</v>
      </c>
      <c r="CH17" s="275">
        <v>1</v>
      </c>
      <c r="CI17" s="275">
        <v>12</v>
      </c>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row>
    <row r="18" spans="1:113" ht="15.75" customHeight="1">
      <c r="A18" s="275" t="s">
        <v>21</v>
      </c>
      <c r="B18" s="273" t="s">
        <v>187</v>
      </c>
      <c r="C18" s="275" t="s">
        <v>22</v>
      </c>
      <c r="D18" s="275" t="s">
        <v>189</v>
      </c>
      <c r="E18" s="275"/>
      <c r="F18" s="275" t="s">
        <v>190</v>
      </c>
      <c r="G18" s="275" t="s">
        <v>85</v>
      </c>
      <c r="H18" s="275" t="s">
        <v>191</v>
      </c>
      <c r="I18" s="10"/>
      <c r="J18" s="275">
        <v>0</v>
      </c>
      <c r="K18" s="275">
        <v>0</v>
      </c>
      <c r="L18" s="275">
        <v>0</v>
      </c>
      <c r="M18" s="275">
        <v>0</v>
      </c>
      <c r="N18" s="275">
        <v>0</v>
      </c>
      <c r="O18" s="275">
        <v>0</v>
      </c>
      <c r="P18" s="251">
        <v>1</v>
      </c>
      <c r="Q18" s="251">
        <v>2</v>
      </c>
      <c r="R18" s="275">
        <v>0</v>
      </c>
      <c r="S18" s="275">
        <v>0</v>
      </c>
      <c r="T18" s="275">
        <v>0</v>
      </c>
      <c r="U18" s="275">
        <v>0</v>
      </c>
      <c r="V18" s="275">
        <v>0</v>
      </c>
      <c r="W18" s="275">
        <v>0</v>
      </c>
      <c r="X18" s="275">
        <v>0</v>
      </c>
      <c r="Y18" s="275">
        <v>0</v>
      </c>
      <c r="Z18" s="275">
        <v>0</v>
      </c>
      <c r="AA18" s="275">
        <v>0</v>
      </c>
      <c r="AB18" s="275">
        <v>0</v>
      </c>
      <c r="AC18" s="275">
        <v>0</v>
      </c>
      <c r="AD18" s="251">
        <v>1</v>
      </c>
      <c r="AE18" s="275">
        <v>0</v>
      </c>
      <c r="AF18" s="275">
        <v>0</v>
      </c>
      <c r="AG18" s="251">
        <v>3</v>
      </c>
      <c r="AH18" s="275">
        <v>0</v>
      </c>
      <c r="AI18" s="275">
        <v>0</v>
      </c>
      <c r="AJ18" s="275">
        <v>0</v>
      </c>
      <c r="AK18" s="275">
        <v>0</v>
      </c>
      <c r="AL18" s="275">
        <v>0</v>
      </c>
      <c r="AM18" s="275">
        <v>0</v>
      </c>
      <c r="AN18" s="275">
        <v>0</v>
      </c>
      <c r="AO18" s="275">
        <v>0</v>
      </c>
      <c r="AP18" s="275">
        <v>0</v>
      </c>
      <c r="AQ18" s="275">
        <v>2</v>
      </c>
      <c r="AR18" s="275">
        <v>0</v>
      </c>
      <c r="AS18" s="275">
        <v>1</v>
      </c>
      <c r="AT18" s="275">
        <v>0</v>
      </c>
      <c r="AU18" s="275">
        <v>2</v>
      </c>
      <c r="AV18" s="275">
        <v>0</v>
      </c>
      <c r="AW18" s="275">
        <v>2</v>
      </c>
      <c r="AX18" s="275">
        <v>1</v>
      </c>
      <c r="AY18" s="275">
        <v>1</v>
      </c>
      <c r="AZ18" s="275">
        <v>1</v>
      </c>
      <c r="BA18" s="275">
        <v>2</v>
      </c>
      <c r="BB18" s="275">
        <v>0</v>
      </c>
      <c r="BC18" s="275">
        <v>5</v>
      </c>
      <c r="BD18" s="275">
        <v>0</v>
      </c>
      <c r="BE18" s="275">
        <v>2</v>
      </c>
      <c r="BF18" s="275">
        <v>0</v>
      </c>
      <c r="BG18" s="275">
        <v>0</v>
      </c>
      <c r="BH18" s="275">
        <v>1</v>
      </c>
      <c r="BI18" s="275">
        <v>3</v>
      </c>
      <c r="BJ18" s="275">
        <v>3</v>
      </c>
      <c r="BK18" s="275">
        <v>0</v>
      </c>
      <c r="BL18" s="275">
        <v>6</v>
      </c>
      <c r="BM18" s="275">
        <v>3</v>
      </c>
      <c r="BN18" s="275">
        <v>8</v>
      </c>
      <c r="BO18" s="275">
        <v>2</v>
      </c>
      <c r="BP18" s="275">
        <v>7</v>
      </c>
      <c r="BQ18" s="275">
        <v>5</v>
      </c>
      <c r="BR18" s="275"/>
      <c r="BS18" s="275"/>
      <c r="BT18" s="275"/>
      <c r="BU18" s="275"/>
      <c r="BV18" s="275"/>
      <c r="BW18" s="275"/>
      <c r="BX18" s="275"/>
      <c r="BY18" s="275"/>
      <c r="BZ18" s="275"/>
      <c r="CA18" s="275"/>
      <c r="CB18" s="275"/>
      <c r="CC18" s="275"/>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row>
    <row r="19" spans="1:113" ht="15.75" customHeight="1">
      <c r="A19" s="275" t="s">
        <v>21</v>
      </c>
      <c r="B19" s="273" t="s">
        <v>198</v>
      </c>
      <c r="C19" s="275" t="s">
        <v>22</v>
      </c>
      <c r="D19" s="275" t="s">
        <v>189</v>
      </c>
      <c r="E19" s="275"/>
      <c r="F19" s="275" t="s">
        <v>199</v>
      </c>
      <c r="G19" s="275" t="s">
        <v>200</v>
      </c>
      <c r="H19" s="275" t="s">
        <v>191</v>
      </c>
      <c r="I19" s="10"/>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v>6</v>
      </c>
      <c r="BS19" s="275">
        <v>4</v>
      </c>
      <c r="BT19" s="275">
        <v>10</v>
      </c>
      <c r="BU19" s="275">
        <v>8</v>
      </c>
      <c r="BV19" s="275">
        <v>21</v>
      </c>
      <c r="BW19" s="275">
        <v>8</v>
      </c>
      <c r="BX19" s="275">
        <v>15</v>
      </c>
      <c r="BY19" s="275">
        <v>8</v>
      </c>
      <c r="BZ19" s="275">
        <v>34</v>
      </c>
      <c r="CA19" s="275">
        <v>18</v>
      </c>
      <c r="CB19" s="275">
        <v>42</v>
      </c>
      <c r="CC19" s="275">
        <v>29</v>
      </c>
      <c r="CD19" s="275">
        <v>38</v>
      </c>
      <c r="CE19" s="275">
        <v>44</v>
      </c>
      <c r="CF19" s="275"/>
      <c r="CG19" s="275"/>
      <c r="CH19" s="275"/>
      <c r="CI19" s="275"/>
      <c r="CJ19" s="275"/>
      <c r="CK19" s="275"/>
      <c r="CL19" s="275"/>
      <c r="CM19" s="275"/>
      <c r="CN19" s="275"/>
      <c r="CO19" s="275"/>
      <c r="CP19" s="275"/>
      <c r="CQ19" s="275"/>
      <c r="CR19" s="275"/>
      <c r="CS19" s="275"/>
      <c r="CT19" s="275"/>
      <c r="CU19" s="275"/>
      <c r="CV19" s="275">
        <v>32</v>
      </c>
      <c r="CW19" s="275">
        <v>6</v>
      </c>
      <c r="CX19" s="275"/>
      <c r="CY19" s="275"/>
      <c r="CZ19" s="275"/>
      <c r="DA19" s="275"/>
      <c r="DB19" s="275"/>
      <c r="DC19" s="275"/>
      <c r="DD19" s="275"/>
      <c r="DE19" s="275"/>
      <c r="DF19" s="275"/>
      <c r="DG19" s="275"/>
      <c r="DH19" s="275"/>
      <c r="DI19" s="275"/>
    </row>
    <row r="20" spans="1:113" ht="15.75" customHeight="1">
      <c r="A20" s="275" t="s">
        <v>21</v>
      </c>
      <c r="B20" s="273" t="s">
        <v>205</v>
      </c>
      <c r="C20" s="275" t="s">
        <v>22</v>
      </c>
      <c r="D20" s="275" t="s">
        <v>189</v>
      </c>
      <c r="E20" s="275"/>
      <c r="F20" s="275" t="s">
        <v>206</v>
      </c>
      <c r="G20" s="275" t="s">
        <v>176</v>
      </c>
      <c r="H20" s="275" t="s">
        <v>207</v>
      </c>
      <c r="I20" s="10"/>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c r="BS20" s="275"/>
      <c r="BT20" s="275"/>
      <c r="BU20" s="275"/>
      <c r="BV20" s="275">
        <v>0</v>
      </c>
      <c r="BW20" s="275">
        <v>0</v>
      </c>
      <c r="BX20" s="275">
        <v>0</v>
      </c>
      <c r="BY20" s="275">
        <v>7</v>
      </c>
      <c r="BZ20" s="275">
        <v>3</v>
      </c>
      <c r="CA20" s="275">
        <v>3</v>
      </c>
      <c r="CB20" s="275">
        <v>2</v>
      </c>
      <c r="CC20" s="275">
        <v>3</v>
      </c>
      <c r="CD20" s="275">
        <v>2</v>
      </c>
      <c r="CE20" s="275">
        <v>6</v>
      </c>
      <c r="CF20" s="275">
        <v>7</v>
      </c>
      <c r="CG20" s="275">
        <v>3</v>
      </c>
      <c r="CH20" s="275">
        <v>4</v>
      </c>
      <c r="CI20" s="275">
        <v>6</v>
      </c>
      <c r="CJ20" s="275">
        <v>3</v>
      </c>
      <c r="CK20" s="275">
        <v>5</v>
      </c>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row>
    <row r="21" spans="1:113" ht="15.75" customHeight="1">
      <c r="A21" s="275" t="s">
        <v>21</v>
      </c>
      <c r="B21" s="273" t="s">
        <v>216</v>
      </c>
      <c r="C21" s="275" t="s">
        <v>22</v>
      </c>
      <c r="D21" s="275" t="s">
        <v>217</v>
      </c>
      <c r="E21" s="275"/>
      <c r="F21" s="275" t="s">
        <v>218</v>
      </c>
      <c r="G21" s="275" t="s">
        <v>85</v>
      </c>
      <c r="H21" s="275" t="s">
        <v>102</v>
      </c>
      <c r="I21" s="10"/>
      <c r="J21" s="275"/>
      <c r="K21" s="275"/>
      <c r="L21" s="275"/>
      <c r="M21" s="275"/>
      <c r="N21" s="275"/>
      <c r="O21" s="275"/>
      <c r="P21" s="275"/>
      <c r="Q21" s="275"/>
      <c r="R21" s="275"/>
      <c r="S21" s="275"/>
      <c r="T21" s="275"/>
      <c r="U21" s="275"/>
      <c r="V21" s="275"/>
      <c r="W21" s="275"/>
      <c r="X21" s="275"/>
      <c r="Y21" s="275"/>
      <c r="Z21" s="275"/>
      <c r="AA21" s="275"/>
      <c r="AB21" s="275">
        <v>0</v>
      </c>
      <c r="AC21" s="275">
        <v>0</v>
      </c>
      <c r="AD21" s="251">
        <v>1</v>
      </c>
      <c r="AE21" s="275">
        <v>0</v>
      </c>
      <c r="AF21" s="275">
        <v>0</v>
      </c>
      <c r="AG21" s="251">
        <v>2</v>
      </c>
      <c r="AH21" s="275">
        <v>0</v>
      </c>
      <c r="AI21" s="275">
        <v>0</v>
      </c>
      <c r="AJ21" s="275">
        <v>0</v>
      </c>
      <c r="AK21" s="275">
        <v>0</v>
      </c>
      <c r="AL21" s="251">
        <v>1</v>
      </c>
      <c r="AM21" s="251">
        <v>1</v>
      </c>
      <c r="AN21" s="275">
        <v>0</v>
      </c>
      <c r="AO21" s="275">
        <v>0</v>
      </c>
      <c r="AP21" s="275">
        <v>1</v>
      </c>
      <c r="AQ21" s="275">
        <v>1</v>
      </c>
      <c r="AR21" s="275">
        <v>0</v>
      </c>
      <c r="AS21" s="275">
        <v>0</v>
      </c>
      <c r="AT21" s="275">
        <v>0</v>
      </c>
      <c r="AU21" s="275">
        <v>3</v>
      </c>
      <c r="AV21" s="275">
        <v>0</v>
      </c>
      <c r="AW21" s="275">
        <v>2</v>
      </c>
      <c r="AX21" s="275">
        <v>1</v>
      </c>
      <c r="AY21" s="275">
        <v>1</v>
      </c>
      <c r="AZ21" s="275">
        <v>0</v>
      </c>
      <c r="BA21" s="275">
        <v>1</v>
      </c>
      <c r="BB21" s="275">
        <v>0</v>
      </c>
      <c r="BC21" s="275">
        <v>0</v>
      </c>
      <c r="BD21" s="275">
        <v>0</v>
      </c>
      <c r="BE21" s="275">
        <v>0</v>
      </c>
      <c r="BF21" s="275">
        <v>0</v>
      </c>
      <c r="BG21" s="275">
        <v>0</v>
      </c>
      <c r="BH21" s="275">
        <v>1</v>
      </c>
      <c r="BI21" s="275">
        <v>0</v>
      </c>
      <c r="BJ21" s="275">
        <v>2</v>
      </c>
      <c r="BK21" s="275">
        <v>1</v>
      </c>
      <c r="BL21" s="275">
        <v>0</v>
      </c>
      <c r="BM21" s="275">
        <v>0</v>
      </c>
      <c r="BN21" s="275">
        <v>0</v>
      </c>
      <c r="BO21" s="275">
        <v>0</v>
      </c>
      <c r="BP21" s="275">
        <v>0</v>
      </c>
      <c r="BQ21" s="275">
        <v>0</v>
      </c>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row>
    <row r="22" spans="1:113" ht="15.75" customHeight="1">
      <c r="A22" s="275" t="s">
        <v>21</v>
      </c>
      <c r="B22" s="273" t="s">
        <v>226</v>
      </c>
      <c r="C22" s="275" t="s">
        <v>22</v>
      </c>
      <c r="D22" s="275" t="s">
        <v>217</v>
      </c>
      <c r="E22" s="275"/>
      <c r="F22" s="275" t="s">
        <v>227</v>
      </c>
      <c r="G22" s="275" t="s">
        <v>228</v>
      </c>
      <c r="H22" s="275" t="s">
        <v>102</v>
      </c>
      <c r="I22" s="10"/>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row>
    <row r="23" spans="1:113" ht="15.75" customHeight="1">
      <c r="A23" s="275" t="s">
        <v>21</v>
      </c>
      <c r="B23" s="273" t="s">
        <v>230</v>
      </c>
      <c r="C23" s="275" t="s">
        <v>22</v>
      </c>
      <c r="D23" s="275" t="s">
        <v>217</v>
      </c>
      <c r="E23" s="275"/>
      <c r="F23" s="275" t="s">
        <v>231</v>
      </c>
      <c r="G23" s="275" t="s">
        <v>102</v>
      </c>
      <c r="H23" s="275" t="s">
        <v>85</v>
      </c>
      <c r="I23" s="10"/>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v>4</v>
      </c>
      <c r="BS23" s="275">
        <v>0</v>
      </c>
      <c r="BT23" s="275">
        <v>0</v>
      </c>
      <c r="BU23" s="275">
        <v>1</v>
      </c>
      <c r="BV23" s="275">
        <v>0</v>
      </c>
      <c r="BW23" s="275">
        <v>2</v>
      </c>
      <c r="BX23" s="275">
        <v>0</v>
      </c>
      <c r="BY23" s="275">
        <v>2</v>
      </c>
      <c r="BZ23" s="275">
        <v>0</v>
      </c>
      <c r="CA23" s="275">
        <v>2</v>
      </c>
      <c r="CB23" s="275">
        <v>4</v>
      </c>
      <c r="CC23" s="275">
        <v>1</v>
      </c>
      <c r="CD23" s="275">
        <v>1</v>
      </c>
      <c r="CE23" s="275">
        <v>4</v>
      </c>
      <c r="CF23" s="275">
        <v>2</v>
      </c>
      <c r="CG23" s="275">
        <v>6</v>
      </c>
      <c r="CH23" s="275">
        <v>4</v>
      </c>
      <c r="CI23" s="275">
        <v>6</v>
      </c>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row>
    <row r="24" spans="1:113" ht="15.75" customHeight="1">
      <c r="A24" s="275" t="s">
        <v>21</v>
      </c>
      <c r="B24" s="273" t="s">
        <v>233</v>
      </c>
      <c r="C24" s="275" t="s">
        <v>22</v>
      </c>
      <c r="D24" s="275" t="s">
        <v>234</v>
      </c>
      <c r="E24" s="275"/>
      <c r="F24" s="275" t="s">
        <v>235</v>
      </c>
      <c r="G24" s="275" t="s">
        <v>85</v>
      </c>
      <c r="H24" s="275" t="s">
        <v>33</v>
      </c>
      <c r="I24" s="10"/>
      <c r="J24" s="275"/>
      <c r="K24" s="275"/>
      <c r="L24" s="275"/>
      <c r="M24" s="275"/>
      <c r="N24" s="275"/>
      <c r="O24" s="275"/>
      <c r="P24" s="275"/>
      <c r="Q24" s="275"/>
      <c r="R24" s="275"/>
      <c r="S24" s="275"/>
      <c r="T24" s="275"/>
      <c r="U24" s="275"/>
      <c r="V24" s="275"/>
      <c r="W24" s="275"/>
      <c r="X24" s="275"/>
      <c r="Y24" s="275"/>
      <c r="Z24" s="275"/>
      <c r="AA24" s="275"/>
      <c r="AB24" s="275">
        <v>0</v>
      </c>
      <c r="AC24" s="275">
        <v>0</v>
      </c>
      <c r="AD24" s="275">
        <v>0</v>
      </c>
      <c r="AE24" s="275">
        <v>0</v>
      </c>
      <c r="AF24" s="251">
        <v>1</v>
      </c>
      <c r="AG24" s="275">
        <v>0</v>
      </c>
      <c r="AH24" s="275">
        <v>0</v>
      </c>
      <c r="AI24" s="275">
        <v>0</v>
      </c>
      <c r="AJ24" s="275">
        <v>0</v>
      </c>
      <c r="AK24" s="275">
        <v>0</v>
      </c>
      <c r="AL24" s="275">
        <v>0</v>
      </c>
      <c r="AM24" s="251">
        <v>1</v>
      </c>
      <c r="AN24" s="275">
        <v>0</v>
      </c>
      <c r="AO24" s="275">
        <v>0</v>
      </c>
      <c r="AP24" s="275">
        <v>0</v>
      </c>
      <c r="AQ24" s="275">
        <v>5</v>
      </c>
      <c r="AR24" s="275">
        <v>0</v>
      </c>
      <c r="AS24" s="275">
        <v>2</v>
      </c>
      <c r="AT24" s="275">
        <v>0</v>
      </c>
      <c r="AU24" s="275">
        <v>2</v>
      </c>
      <c r="AV24" s="275">
        <v>0</v>
      </c>
      <c r="AW24" s="275">
        <v>2</v>
      </c>
      <c r="AX24" s="275">
        <v>2</v>
      </c>
      <c r="AY24" s="275">
        <v>2</v>
      </c>
      <c r="AZ24" s="275">
        <v>1</v>
      </c>
      <c r="BA24" s="275">
        <v>3</v>
      </c>
      <c r="BB24" s="275">
        <v>0</v>
      </c>
      <c r="BC24" s="275">
        <v>2</v>
      </c>
      <c r="BD24" s="275">
        <v>0</v>
      </c>
      <c r="BE24" s="275">
        <v>3</v>
      </c>
      <c r="BF24" s="275">
        <v>0</v>
      </c>
      <c r="BG24" s="275">
        <v>2</v>
      </c>
      <c r="BH24" s="275">
        <v>1</v>
      </c>
      <c r="BI24" s="275">
        <v>3</v>
      </c>
      <c r="BJ24" s="275">
        <v>15</v>
      </c>
      <c r="BK24" s="275">
        <v>2</v>
      </c>
      <c r="BL24" s="275">
        <v>11</v>
      </c>
      <c r="BM24" s="275">
        <v>5</v>
      </c>
      <c r="BN24" s="275">
        <v>18</v>
      </c>
      <c r="BO24" s="275">
        <v>4</v>
      </c>
      <c r="BP24" s="275">
        <v>18</v>
      </c>
      <c r="BQ24" s="275">
        <v>9</v>
      </c>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row>
    <row r="25" spans="1:113" ht="15.75" customHeight="1">
      <c r="A25" s="275" t="s">
        <v>21</v>
      </c>
      <c r="B25" s="273" t="s">
        <v>237</v>
      </c>
      <c r="C25" s="275" t="s">
        <v>22</v>
      </c>
      <c r="D25" s="275" t="s">
        <v>234</v>
      </c>
      <c r="E25" s="275"/>
      <c r="F25" s="275" t="s">
        <v>238</v>
      </c>
      <c r="G25" s="275" t="s">
        <v>63</v>
      </c>
      <c r="H25" s="275" t="s">
        <v>85</v>
      </c>
      <c r="I25" s="10"/>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v>16</v>
      </c>
      <c r="BS25" s="275">
        <v>11</v>
      </c>
      <c r="BT25" s="275">
        <v>14</v>
      </c>
      <c r="BU25" s="275">
        <v>17</v>
      </c>
      <c r="BV25" s="275">
        <v>23</v>
      </c>
      <c r="BW25" s="275">
        <v>12</v>
      </c>
      <c r="BX25" s="275">
        <v>16</v>
      </c>
      <c r="BY25" s="275">
        <v>7</v>
      </c>
      <c r="BZ25" s="275">
        <v>28</v>
      </c>
      <c r="CA25" s="275">
        <v>8</v>
      </c>
      <c r="CB25" s="275">
        <v>24</v>
      </c>
      <c r="CC25" s="275">
        <v>9</v>
      </c>
      <c r="CD25" s="275">
        <v>14</v>
      </c>
      <c r="CE25" s="275">
        <v>15</v>
      </c>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row>
    <row r="26" spans="1:113" ht="15.75" customHeight="1">
      <c r="A26" s="275" t="s">
        <v>21</v>
      </c>
      <c r="B26" s="273" t="s">
        <v>241</v>
      </c>
      <c r="C26" s="275" t="s">
        <v>22</v>
      </c>
      <c r="D26" s="275" t="s">
        <v>23</v>
      </c>
      <c r="E26" s="275"/>
      <c r="F26" s="275" t="s">
        <v>242</v>
      </c>
      <c r="G26" s="275" t="s">
        <v>85</v>
      </c>
      <c r="H26" s="275" t="s">
        <v>102</v>
      </c>
      <c r="I26" s="10"/>
      <c r="J26" s="275">
        <v>0</v>
      </c>
      <c r="K26" s="275">
        <v>0</v>
      </c>
      <c r="L26" s="275">
        <v>0</v>
      </c>
      <c r="M26" s="275">
        <v>0</v>
      </c>
      <c r="N26" s="275">
        <v>0</v>
      </c>
      <c r="O26" s="275">
        <v>0</v>
      </c>
      <c r="P26" s="251">
        <v>0</v>
      </c>
      <c r="Q26" s="251">
        <v>2</v>
      </c>
      <c r="R26" s="275">
        <v>0</v>
      </c>
      <c r="S26" s="275">
        <v>0</v>
      </c>
      <c r="T26" s="275">
        <v>0</v>
      </c>
      <c r="U26" s="275">
        <v>0</v>
      </c>
      <c r="V26" s="275">
        <v>0</v>
      </c>
      <c r="W26" s="275">
        <v>0</v>
      </c>
      <c r="X26" s="275">
        <v>0</v>
      </c>
      <c r="Y26" s="275">
        <v>0</v>
      </c>
      <c r="Z26" s="275">
        <v>0</v>
      </c>
      <c r="AA26" s="275">
        <v>0</v>
      </c>
      <c r="AB26" s="275">
        <v>0</v>
      </c>
      <c r="AC26" s="275">
        <v>0</v>
      </c>
      <c r="AD26" s="275">
        <v>0</v>
      </c>
      <c r="AE26" s="275">
        <v>0</v>
      </c>
      <c r="AF26" s="275">
        <v>0</v>
      </c>
      <c r="AG26" s="275">
        <v>0</v>
      </c>
      <c r="AH26" s="275">
        <v>0</v>
      </c>
      <c r="AI26" s="275">
        <v>0</v>
      </c>
      <c r="AJ26" s="275">
        <v>0</v>
      </c>
      <c r="AK26" s="275">
        <v>0</v>
      </c>
      <c r="AL26" s="275">
        <v>0</v>
      </c>
      <c r="AM26" s="275">
        <v>0</v>
      </c>
      <c r="AN26" s="275">
        <v>0</v>
      </c>
      <c r="AO26" s="275">
        <v>0</v>
      </c>
      <c r="AP26" s="275">
        <v>0</v>
      </c>
      <c r="AQ26" s="275">
        <v>1</v>
      </c>
      <c r="AR26" s="275">
        <v>0</v>
      </c>
      <c r="AS26" s="275">
        <v>0</v>
      </c>
      <c r="AT26" s="275">
        <v>0</v>
      </c>
      <c r="AU26" s="275">
        <v>0</v>
      </c>
      <c r="AV26" s="275">
        <v>0</v>
      </c>
      <c r="AW26" s="275">
        <v>0</v>
      </c>
      <c r="AX26" s="275">
        <v>0</v>
      </c>
      <c r="AY26" s="275">
        <v>0</v>
      </c>
      <c r="AZ26" s="275">
        <v>0</v>
      </c>
      <c r="BA26" s="275">
        <v>0</v>
      </c>
      <c r="BB26" s="275">
        <v>0</v>
      </c>
      <c r="BC26" s="275">
        <v>0</v>
      </c>
      <c r="BD26" s="275">
        <v>0</v>
      </c>
      <c r="BE26" s="275">
        <v>2</v>
      </c>
      <c r="BF26" s="275">
        <v>0</v>
      </c>
      <c r="BG26" s="275">
        <v>0</v>
      </c>
      <c r="BH26" s="275">
        <v>3</v>
      </c>
      <c r="BI26" s="275">
        <v>1</v>
      </c>
      <c r="BJ26" s="275">
        <v>2</v>
      </c>
      <c r="BK26" s="275">
        <v>2</v>
      </c>
      <c r="BL26" s="275">
        <v>9</v>
      </c>
      <c r="BM26" s="275">
        <v>4</v>
      </c>
      <c r="BN26" s="275">
        <v>2</v>
      </c>
      <c r="BO26" s="275">
        <v>1</v>
      </c>
      <c r="BP26" s="275">
        <v>0</v>
      </c>
      <c r="BQ26" s="275">
        <v>1</v>
      </c>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c r="CU26" s="275"/>
      <c r="CV26" s="275"/>
      <c r="CW26" s="275"/>
      <c r="CX26" s="275"/>
      <c r="CY26" s="275"/>
      <c r="CZ26" s="275"/>
      <c r="DA26" s="275"/>
      <c r="DB26" s="275"/>
      <c r="DC26" s="275"/>
      <c r="DD26" s="275"/>
      <c r="DE26" s="275"/>
      <c r="DF26" s="275"/>
      <c r="DG26" s="275"/>
      <c r="DH26" s="275"/>
      <c r="DI26" s="275"/>
    </row>
    <row r="27" spans="1:113" ht="15.75" customHeight="1">
      <c r="A27" s="275" t="s">
        <v>21</v>
      </c>
      <c r="B27" s="273" t="s">
        <v>244</v>
      </c>
      <c r="C27" s="275" t="s">
        <v>22</v>
      </c>
      <c r="D27" s="275" t="s">
        <v>23</v>
      </c>
      <c r="E27" s="275"/>
      <c r="F27" s="275" t="s">
        <v>245</v>
      </c>
      <c r="G27" s="275" t="s">
        <v>102</v>
      </c>
      <c r="H27" s="275" t="s">
        <v>85</v>
      </c>
      <c r="I27" s="10"/>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v>1</v>
      </c>
      <c r="BS27" s="275">
        <v>2</v>
      </c>
      <c r="BT27" s="275">
        <v>1</v>
      </c>
      <c r="BU27" s="275">
        <v>0</v>
      </c>
      <c r="BV27" s="275">
        <v>1</v>
      </c>
      <c r="BW27" s="275">
        <v>1</v>
      </c>
      <c r="BX27" s="275">
        <v>0</v>
      </c>
      <c r="BY27" s="275">
        <v>1</v>
      </c>
      <c r="BZ27" s="275">
        <v>0</v>
      </c>
      <c r="CA27" s="275">
        <v>1</v>
      </c>
      <c r="CB27" s="275">
        <v>1</v>
      </c>
      <c r="CC27" s="275">
        <v>1</v>
      </c>
      <c r="CD27" s="275">
        <v>3</v>
      </c>
      <c r="CE27" s="275">
        <v>5</v>
      </c>
      <c r="CF27" s="275">
        <v>0</v>
      </c>
      <c r="CG27" s="275">
        <v>2</v>
      </c>
      <c r="CH27" s="275">
        <v>11</v>
      </c>
      <c r="CI27" s="275">
        <v>14</v>
      </c>
      <c r="CJ27" s="275">
        <v>1</v>
      </c>
      <c r="CK27" s="275">
        <v>5</v>
      </c>
      <c r="CL27" s="275"/>
      <c r="CM27" s="275"/>
      <c r="CN27" s="275"/>
      <c r="CO27" s="275"/>
      <c r="CP27" s="275"/>
      <c r="CQ27" s="275"/>
      <c r="CR27" s="275"/>
      <c r="CS27" s="275"/>
      <c r="CT27" s="275"/>
      <c r="CU27" s="275"/>
      <c r="CV27" s="275">
        <v>9</v>
      </c>
      <c r="CW27" s="275">
        <v>6</v>
      </c>
      <c r="CX27" s="275"/>
      <c r="CY27" s="275"/>
      <c r="CZ27" s="275"/>
      <c r="DA27" s="275"/>
      <c r="DB27" s="275"/>
      <c r="DC27" s="275"/>
      <c r="DD27" s="275"/>
      <c r="DE27" s="275"/>
      <c r="DF27" s="275"/>
      <c r="DG27" s="275"/>
      <c r="DH27" s="275"/>
      <c r="DI27" s="275"/>
    </row>
    <row r="28" spans="1:113" ht="15.75" customHeight="1">
      <c r="A28" s="275" t="s">
        <v>21</v>
      </c>
      <c r="B28" s="273">
        <v>13</v>
      </c>
      <c r="C28" s="275" t="s">
        <v>22</v>
      </c>
      <c r="D28" s="275" t="s">
        <v>249</v>
      </c>
      <c r="E28" s="275"/>
      <c r="F28" s="275" t="s">
        <v>250</v>
      </c>
      <c r="G28" s="275" t="s">
        <v>176</v>
      </c>
      <c r="H28" s="275" t="s">
        <v>251</v>
      </c>
      <c r="I28" s="10"/>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v>0</v>
      </c>
      <c r="BW28" s="275">
        <v>0</v>
      </c>
      <c r="BX28" s="275">
        <v>0</v>
      </c>
      <c r="BY28" s="275">
        <v>2</v>
      </c>
      <c r="BZ28" s="275">
        <v>0</v>
      </c>
      <c r="CA28" s="275">
        <v>1</v>
      </c>
      <c r="CB28" s="275">
        <v>4</v>
      </c>
      <c r="CC28" s="275">
        <v>1</v>
      </c>
      <c r="CD28" s="275">
        <v>4</v>
      </c>
      <c r="CE28" s="275">
        <v>11</v>
      </c>
      <c r="CF28" s="275">
        <v>3</v>
      </c>
      <c r="CG28" s="275">
        <v>8</v>
      </c>
      <c r="CH28" s="275">
        <v>16</v>
      </c>
      <c r="CI28" s="275">
        <v>13</v>
      </c>
      <c r="CJ28" s="275">
        <v>7</v>
      </c>
      <c r="CK28" s="275">
        <v>19</v>
      </c>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row>
    <row r="29" spans="1:113" ht="15.75" customHeight="1">
      <c r="A29" s="275" t="s">
        <v>21</v>
      </c>
      <c r="B29" s="273">
        <v>14</v>
      </c>
      <c r="C29" s="275" t="s">
        <v>22</v>
      </c>
      <c r="D29" s="275" t="s">
        <v>253</v>
      </c>
      <c r="E29" s="275"/>
      <c r="F29" s="275" t="s">
        <v>254</v>
      </c>
      <c r="G29" s="275" t="s">
        <v>176</v>
      </c>
      <c r="H29" s="275" t="s">
        <v>255</v>
      </c>
      <c r="I29" s="10"/>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275"/>
      <c r="BQ29" s="275"/>
      <c r="BR29" s="275"/>
      <c r="BS29" s="275"/>
      <c r="BT29" s="275"/>
      <c r="BU29" s="275"/>
      <c r="BV29" s="275">
        <v>0</v>
      </c>
      <c r="BW29" s="275">
        <v>1</v>
      </c>
      <c r="BX29" s="275">
        <v>0</v>
      </c>
      <c r="BY29" s="275">
        <v>1</v>
      </c>
      <c r="BZ29" s="275">
        <v>1</v>
      </c>
      <c r="CA29" s="275">
        <v>1</v>
      </c>
      <c r="CB29" s="275">
        <v>3</v>
      </c>
      <c r="CC29" s="275">
        <v>4</v>
      </c>
      <c r="CD29" s="275">
        <v>7</v>
      </c>
      <c r="CE29" s="275">
        <v>8</v>
      </c>
      <c r="CF29" s="275">
        <v>3</v>
      </c>
      <c r="CG29" s="275">
        <v>6</v>
      </c>
      <c r="CH29" s="275">
        <v>5</v>
      </c>
      <c r="CI29" s="275">
        <v>3</v>
      </c>
      <c r="CJ29" s="275">
        <v>6</v>
      </c>
      <c r="CK29" s="275">
        <v>2</v>
      </c>
      <c r="CL29" s="275"/>
      <c r="CM29" s="275"/>
      <c r="CN29" s="275"/>
      <c r="CO29" s="275"/>
      <c r="CP29" s="275"/>
      <c r="CQ29" s="275"/>
      <c r="CR29" s="275"/>
      <c r="CS29" s="275"/>
      <c r="CT29" s="275"/>
      <c r="CU29" s="275"/>
      <c r="CV29" s="275"/>
      <c r="CW29" s="275"/>
      <c r="CX29" s="275"/>
      <c r="CY29" s="275"/>
      <c r="CZ29" s="275"/>
      <c r="DA29" s="275"/>
      <c r="DB29" s="275"/>
      <c r="DC29" s="275"/>
      <c r="DD29" s="275"/>
      <c r="DE29" s="275"/>
      <c r="DF29" s="275"/>
      <c r="DG29" s="275"/>
      <c r="DH29" s="275"/>
      <c r="DI29" s="275"/>
    </row>
    <row r="30" spans="1:113" ht="15.75" customHeight="1">
      <c r="A30" s="275" t="s">
        <v>21</v>
      </c>
      <c r="B30" s="273">
        <v>15</v>
      </c>
      <c r="C30" s="275" t="s">
        <v>22</v>
      </c>
      <c r="D30" s="275" t="s">
        <v>259</v>
      </c>
      <c r="E30" s="275"/>
      <c r="F30" s="275" t="s">
        <v>260</v>
      </c>
      <c r="G30" s="275" t="s">
        <v>261</v>
      </c>
      <c r="H30" s="275" t="s">
        <v>262</v>
      </c>
      <c r="I30" s="10"/>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v>5</v>
      </c>
      <c r="BW30" s="275">
        <v>1</v>
      </c>
      <c r="BX30" s="275">
        <v>3</v>
      </c>
      <c r="BY30" s="275">
        <v>2</v>
      </c>
      <c r="BZ30" s="275">
        <v>1</v>
      </c>
      <c r="CA30" s="275">
        <v>3</v>
      </c>
      <c r="CB30" s="275">
        <v>2</v>
      </c>
      <c r="CC30" s="275">
        <v>3</v>
      </c>
      <c r="CD30" s="275">
        <v>5</v>
      </c>
      <c r="CE30" s="275">
        <v>6</v>
      </c>
      <c r="CF30" s="275">
        <v>4</v>
      </c>
      <c r="CG30" s="275">
        <v>5</v>
      </c>
      <c r="CH30" s="275">
        <v>20</v>
      </c>
      <c r="CI30" s="275">
        <v>5</v>
      </c>
      <c r="CJ30" s="275">
        <v>13</v>
      </c>
      <c r="CK30" s="275">
        <v>9</v>
      </c>
      <c r="CL30" s="275"/>
      <c r="CM30" s="275"/>
      <c r="CN30" s="275"/>
      <c r="CO30" s="275"/>
      <c r="CP30" s="275"/>
      <c r="CQ30" s="275"/>
      <c r="CR30" s="275"/>
      <c r="CS30" s="275"/>
      <c r="CT30" s="275"/>
      <c r="CU30" s="275"/>
      <c r="CV30" s="275">
        <v>2</v>
      </c>
      <c r="CW30" s="275">
        <v>4</v>
      </c>
      <c r="CX30" s="275"/>
      <c r="CY30" s="275"/>
      <c r="CZ30" s="275"/>
      <c r="DA30" s="275"/>
      <c r="DB30" s="275"/>
      <c r="DC30" s="275"/>
      <c r="DD30" s="275"/>
      <c r="DE30" s="275"/>
      <c r="DF30" s="275"/>
      <c r="DG30" s="275"/>
      <c r="DH30" s="275"/>
      <c r="DI30" s="275"/>
    </row>
    <row r="31" spans="1:113" ht="15.75" customHeight="1">
      <c r="A31" s="275" t="s">
        <v>21</v>
      </c>
      <c r="B31" s="273">
        <v>16</v>
      </c>
      <c r="C31" s="275" t="s">
        <v>22</v>
      </c>
      <c r="D31" s="275" t="s">
        <v>109</v>
      </c>
      <c r="E31" s="275"/>
      <c r="F31" s="275" t="s">
        <v>265</v>
      </c>
      <c r="G31" s="275" t="s">
        <v>176</v>
      </c>
      <c r="H31" s="275" t="s">
        <v>268</v>
      </c>
      <c r="I31" s="10"/>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v>0</v>
      </c>
      <c r="BW31" s="275">
        <v>2</v>
      </c>
      <c r="BX31" s="275">
        <v>0</v>
      </c>
      <c r="BY31" s="275">
        <v>3</v>
      </c>
      <c r="BZ31" s="275">
        <v>0</v>
      </c>
      <c r="CA31" s="275">
        <v>2</v>
      </c>
      <c r="CB31" s="275">
        <v>2</v>
      </c>
      <c r="CC31" s="275">
        <v>1</v>
      </c>
      <c r="CD31" s="275">
        <v>10</v>
      </c>
      <c r="CE31" s="275">
        <v>2</v>
      </c>
      <c r="CF31" s="275">
        <v>12</v>
      </c>
      <c r="CG31" s="275">
        <v>16</v>
      </c>
      <c r="CH31" s="275">
        <v>6</v>
      </c>
      <c r="CI31" s="275">
        <v>6</v>
      </c>
      <c r="CJ31" s="275">
        <v>2</v>
      </c>
      <c r="CK31" s="275">
        <v>4</v>
      </c>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row>
    <row r="32" spans="1:113" ht="15.75" customHeight="1">
      <c r="A32" s="275" t="s">
        <v>21</v>
      </c>
      <c r="B32" s="273">
        <v>17</v>
      </c>
      <c r="C32" s="275" t="s">
        <v>22</v>
      </c>
      <c r="D32" s="275" t="s">
        <v>269</v>
      </c>
      <c r="E32" s="275"/>
      <c r="F32" s="275" t="s">
        <v>270</v>
      </c>
      <c r="G32" s="275" t="s">
        <v>271</v>
      </c>
      <c r="H32" s="275" t="s">
        <v>272</v>
      </c>
      <c r="I32" s="10"/>
      <c r="J32" s="275"/>
      <c r="K32" s="275"/>
      <c r="L32" s="275"/>
      <c r="M32" s="275"/>
      <c r="N32" s="275"/>
      <c r="O32" s="275"/>
      <c r="P32" s="275"/>
      <c r="Q32" s="275"/>
      <c r="R32" s="275"/>
      <c r="S32" s="275"/>
      <c r="T32" s="275"/>
      <c r="U32" s="275"/>
      <c r="V32" s="275"/>
      <c r="W32" s="275"/>
      <c r="X32" s="275"/>
      <c r="Y32" s="275"/>
      <c r="Z32" s="275"/>
      <c r="AA32" s="275"/>
      <c r="AB32" s="275">
        <v>0</v>
      </c>
      <c r="AC32" s="275"/>
      <c r="AD32" s="275">
        <v>0</v>
      </c>
      <c r="AE32" s="275"/>
      <c r="AF32" s="275">
        <v>0</v>
      </c>
      <c r="AG32" s="275"/>
      <c r="AH32" s="275">
        <v>0</v>
      </c>
      <c r="AI32" s="275"/>
      <c r="AJ32" s="275">
        <v>0</v>
      </c>
      <c r="AK32" s="275"/>
      <c r="AL32" s="275">
        <v>0</v>
      </c>
      <c r="AM32" s="275"/>
      <c r="AN32" s="275">
        <v>0</v>
      </c>
      <c r="AO32" s="275">
        <v>0</v>
      </c>
      <c r="AP32" s="275">
        <v>0</v>
      </c>
      <c r="AQ32" s="275"/>
      <c r="AR32" s="275">
        <v>0</v>
      </c>
      <c r="AS32" s="275">
        <v>0</v>
      </c>
      <c r="AT32" s="275">
        <v>0</v>
      </c>
      <c r="AU32" s="275">
        <v>0</v>
      </c>
      <c r="AV32" s="275">
        <v>0</v>
      </c>
      <c r="AW32" s="275">
        <v>0</v>
      </c>
      <c r="AX32" s="275">
        <v>0</v>
      </c>
      <c r="AY32" s="275">
        <v>0</v>
      </c>
      <c r="AZ32" s="275">
        <v>0</v>
      </c>
      <c r="BA32" s="275">
        <v>0</v>
      </c>
      <c r="BB32" s="275">
        <v>0</v>
      </c>
      <c r="BC32" s="275">
        <v>0</v>
      </c>
      <c r="BD32" s="275">
        <v>0</v>
      </c>
      <c r="BE32" s="275">
        <v>0</v>
      </c>
      <c r="BF32" s="275">
        <v>0</v>
      </c>
      <c r="BG32" s="275">
        <v>0</v>
      </c>
      <c r="BH32" s="275">
        <v>0</v>
      </c>
      <c r="BI32" s="275">
        <v>0</v>
      </c>
      <c r="BJ32" s="275">
        <v>0</v>
      </c>
      <c r="BK32" s="275">
        <v>0</v>
      </c>
      <c r="BL32" s="275">
        <v>4</v>
      </c>
      <c r="BM32" s="275">
        <v>0</v>
      </c>
      <c r="BN32" s="275"/>
      <c r="BO32" s="275"/>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row>
    <row r="33" spans="1:113" ht="15.75" customHeight="1">
      <c r="A33" s="275" t="s">
        <v>21</v>
      </c>
      <c r="B33" s="273">
        <v>18</v>
      </c>
      <c r="C33" s="275" t="s">
        <v>22</v>
      </c>
      <c r="D33" s="275" t="s">
        <v>259</v>
      </c>
      <c r="E33" s="275"/>
      <c r="F33" s="275" t="s">
        <v>276</v>
      </c>
      <c r="G33" s="275" t="s">
        <v>271</v>
      </c>
      <c r="H33" s="275" t="s">
        <v>63</v>
      </c>
      <c r="I33" s="10"/>
      <c r="J33" s="275"/>
      <c r="K33" s="275"/>
      <c r="L33" s="275"/>
      <c r="M33" s="275"/>
      <c r="N33" s="275"/>
      <c r="O33" s="275"/>
      <c r="P33" s="275"/>
      <c r="Q33" s="275"/>
      <c r="R33" s="275"/>
      <c r="S33" s="275"/>
      <c r="T33" s="275"/>
      <c r="U33" s="275"/>
      <c r="V33" s="275"/>
      <c r="W33" s="275"/>
      <c r="X33" s="275"/>
      <c r="Y33" s="275"/>
      <c r="Z33" s="275"/>
      <c r="AA33" s="275"/>
      <c r="AB33" s="275">
        <v>0</v>
      </c>
      <c r="AC33" s="275"/>
      <c r="AD33" s="275">
        <v>0</v>
      </c>
      <c r="AE33" s="275"/>
      <c r="AF33" s="275">
        <v>0</v>
      </c>
      <c r="AG33" s="275"/>
      <c r="AH33" s="275">
        <v>0</v>
      </c>
      <c r="AI33" s="275"/>
      <c r="AJ33" s="275">
        <v>0</v>
      </c>
      <c r="AK33" s="275"/>
      <c r="AL33" s="275">
        <v>0</v>
      </c>
      <c r="AM33" s="275"/>
      <c r="AN33" s="275">
        <v>0</v>
      </c>
      <c r="AO33" s="275">
        <v>0</v>
      </c>
      <c r="AP33" s="275">
        <v>0</v>
      </c>
      <c r="AQ33" s="275"/>
      <c r="AR33" s="275">
        <v>0</v>
      </c>
      <c r="AS33" s="275">
        <v>0</v>
      </c>
      <c r="AT33" s="275">
        <v>0</v>
      </c>
      <c r="AU33" s="275">
        <v>0</v>
      </c>
      <c r="AV33" s="275">
        <v>0</v>
      </c>
      <c r="AW33" s="275">
        <v>2</v>
      </c>
      <c r="AX33" s="275">
        <v>0</v>
      </c>
      <c r="AY33" s="275">
        <v>0</v>
      </c>
      <c r="AZ33" s="275">
        <v>0</v>
      </c>
      <c r="BA33" s="275">
        <v>0</v>
      </c>
      <c r="BB33" s="275">
        <v>0</v>
      </c>
      <c r="BC33" s="275">
        <v>0</v>
      </c>
      <c r="BD33" s="275">
        <v>0</v>
      </c>
      <c r="BE33" s="275">
        <v>0</v>
      </c>
      <c r="BF33" s="275">
        <v>0</v>
      </c>
      <c r="BG33" s="275">
        <v>1</v>
      </c>
      <c r="BH33" s="275">
        <v>0</v>
      </c>
      <c r="BI33" s="275">
        <v>0</v>
      </c>
      <c r="BJ33" s="275">
        <v>1</v>
      </c>
      <c r="BK33" s="275">
        <v>0</v>
      </c>
      <c r="BL33" s="275">
        <v>1</v>
      </c>
      <c r="BM33" s="275">
        <v>0</v>
      </c>
      <c r="BN33" s="275">
        <v>4</v>
      </c>
      <c r="BO33" s="275">
        <v>0</v>
      </c>
      <c r="BP33" s="275">
        <v>0</v>
      </c>
      <c r="BQ33" s="275">
        <v>1</v>
      </c>
      <c r="BR33" s="275">
        <v>0</v>
      </c>
      <c r="BS33" s="275">
        <v>5</v>
      </c>
      <c r="BT33" s="275">
        <v>1</v>
      </c>
      <c r="BU33" s="275">
        <v>1</v>
      </c>
      <c r="BV33" s="275"/>
      <c r="BW33" s="275"/>
      <c r="BX33" s="275">
        <v>5</v>
      </c>
      <c r="BY33" s="275"/>
      <c r="BZ33" s="275">
        <v>3</v>
      </c>
      <c r="CA33" s="275">
        <v>0</v>
      </c>
      <c r="CB33" s="275"/>
      <c r="CC33" s="275"/>
      <c r="CD33" s="275"/>
      <c r="CE33" s="275"/>
      <c r="CF33" s="275"/>
      <c r="CG33" s="275"/>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c r="DH33" s="275"/>
      <c r="DI33" s="275"/>
    </row>
    <row r="34" spans="1:113" ht="15.75" customHeight="1">
      <c r="A34" s="275" t="s">
        <v>21</v>
      </c>
      <c r="B34" s="273">
        <v>19</v>
      </c>
      <c r="C34" s="275" t="s">
        <v>22</v>
      </c>
      <c r="D34" s="275" t="s">
        <v>277</v>
      </c>
      <c r="E34" s="275"/>
      <c r="F34" s="275" t="s">
        <v>278</v>
      </c>
      <c r="G34" s="275" t="s">
        <v>102</v>
      </c>
      <c r="H34" s="275" t="s">
        <v>279</v>
      </c>
      <c r="I34" s="10"/>
      <c r="J34" s="275"/>
      <c r="K34" s="275"/>
      <c r="L34" s="275"/>
      <c r="M34" s="275"/>
      <c r="N34" s="275"/>
      <c r="O34" s="275"/>
      <c r="P34" s="275"/>
      <c r="Q34" s="275"/>
      <c r="R34" s="275"/>
      <c r="S34" s="275"/>
      <c r="T34" s="275"/>
      <c r="U34" s="275"/>
      <c r="V34" s="275"/>
      <c r="W34" s="275"/>
      <c r="X34" s="275"/>
      <c r="Y34" s="275"/>
      <c r="Z34" s="275"/>
      <c r="AA34" s="275"/>
      <c r="AB34" s="275">
        <v>0</v>
      </c>
      <c r="AC34" s="275"/>
      <c r="AD34" s="275">
        <v>0</v>
      </c>
      <c r="AE34" s="275"/>
      <c r="AF34" s="275">
        <v>0</v>
      </c>
      <c r="AG34" s="275"/>
      <c r="AH34" s="275">
        <v>0</v>
      </c>
      <c r="AI34" s="275"/>
      <c r="AJ34" s="275">
        <v>0</v>
      </c>
      <c r="AK34" s="275"/>
      <c r="AL34" s="275">
        <v>0</v>
      </c>
      <c r="AM34" s="275"/>
      <c r="AN34" s="275">
        <v>0</v>
      </c>
      <c r="AO34" s="275">
        <v>0</v>
      </c>
      <c r="AP34" s="275">
        <v>0</v>
      </c>
      <c r="AQ34" s="275"/>
      <c r="AR34" s="275">
        <v>0</v>
      </c>
      <c r="AS34" s="275">
        <v>1</v>
      </c>
      <c r="AT34" s="275">
        <v>0</v>
      </c>
      <c r="AU34" s="275">
        <v>0</v>
      </c>
      <c r="AV34" s="275">
        <v>0</v>
      </c>
      <c r="AW34" s="275">
        <v>0</v>
      </c>
      <c r="AX34" s="275">
        <v>0</v>
      </c>
      <c r="AY34" s="275">
        <v>1</v>
      </c>
      <c r="AZ34" s="275">
        <v>0</v>
      </c>
      <c r="BA34" s="275">
        <v>0</v>
      </c>
      <c r="BB34" s="275">
        <v>0</v>
      </c>
      <c r="BC34" s="275">
        <v>0</v>
      </c>
      <c r="BD34" s="275">
        <v>0</v>
      </c>
      <c r="BE34" s="275">
        <v>0</v>
      </c>
      <c r="BF34" s="275">
        <v>0</v>
      </c>
      <c r="BG34" s="275">
        <v>1</v>
      </c>
      <c r="BH34" s="275">
        <v>0</v>
      </c>
      <c r="BI34" s="275">
        <v>1</v>
      </c>
      <c r="BJ34" s="275">
        <v>1</v>
      </c>
      <c r="BK34" s="275">
        <v>0</v>
      </c>
      <c r="BL34" s="275">
        <v>0</v>
      </c>
      <c r="BM34" s="275">
        <v>0</v>
      </c>
      <c r="BN34" s="275">
        <v>1</v>
      </c>
      <c r="BO34" s="275">
        <v>0</v>
      </c>
      <c r="BP34" s="275">
        <v>12</v>
      </c>
      <c r="BQ34" s="275"/>
      <c r="BR34" s="275">
        <v>1</v>
      </c>
      <c r="BS34" s="275">
        <v>0</v>
      </c>
      <c r="BT34" s="275">
        <v>1</v>
      </c>
      <c r="BU34" s="275">
        <v>2</v>
      </c>
      <c r="BV34" s="275"/>
      <c r="BW34" s="275"/>
      <c r="BX34" s="275">
        <v>1</v>
      </c>
      <c r="BY34" s="275"/>
      <c r="BZ34" s="275">
        <v>3</v>
      </c>
      <c r="CA34" s="275">
        <v>1</v>
      </c>
      <c r="CB34" s="275"/>
      <c r="CC34" s="275"/>
      <c r="CD34" s="275">
        <v>10</v>
      </c>
      <c r="CE34" s="275">
        <v>11</v>
      </c>
      <c r="CF34" s="275"/>
      <c r="CG34" s="275"/>
      <c r="CH34" s="275">
        <v>8</v>
      </c>
      <c r="CI34" s="275">
        <v>10</v>
      </c>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row>
    <row r="35" spans="1:113" s="57" customFormat="1" ht="15.75" customHeight="1">
      <c r="A35" s="58"/>
      <c r="B35" s="56"/>
      <c r="C35" s="58"/>
      <c r="D35" s="58"/>
      <c r="E35" s="58"/>
      <c r="F35" s="58"/>
      <c r="G35" s="58"/>
      <c r="H35" s="58"/>
      <c r="I35" s="58"/>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row>
    <row r="36" spans="1:113" s="53" customFormat="1" ht="15.75" customHeight="1">
      <c r="A36" s="54"/>
      <c r="B36" s="52"/>
      <c r="C36" s="54"/>
      <c r="D36" s="54"/>
      <c r="E36" s="54"/>
      <c r="F36" s="54"/>
      <c r="G36" s="54"/>
      <c r="H36" s="54"/>
      <c r="I36" s="54"/>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row>
    <row r="37" spans="1:113" ht="15.75" customHeight="1">
      <c r="A37" s="10"/>
      <c r="B37" s="14"/>
      <c r="C37" s="10"/>
      <c r="D37" s="10"/>
      <c r="E37" s="10"/>
      <c r="F37" s="10"/>
      <c r="G37" s="10"/>
      <c r="H37" s="10"/>
      <c r="I37" s="10"/>
      <c r="J37" s="241" t="s">
        <v>673</v>
      </c>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4"/>
      <c r="C38" s="10"/>
      <c r="D38" s="10"/>
      <c r="E38" s="10"/>
      <c r="F38" s="10"/>
      <c r="G38" s="10"/>
      <c r="H38" s="10"/>
      <c r="I38" s="10"/>
      <c r="J38" s="241">
        <f>SUM(J5:J34)</f>
        <v>0</v>
      </c>
      <c r="K38" s="241">
        <f t="shared" ref="K38:BV38" si="0">SUM(K5:K34)</f>
        <v>0</v>
      </c>
      <c r="L38" s="241">
        <f t="shared" si="0"/>
        <v>0</v>
      </c>
      <c r="M38" s="241">
        <f t="shared" si="0"/>
        <v>0</v>
      </c>
      <c r="N38" s="241">
        <f t="shared" si="0"/>
        <v>30</v>
      </c>
      <c r="O38" s="241">
        <f t="shared" si="0"/>
        <v>0</v>
      </c>
      <c r="P38" s="241">
        <f t="shared" si="0"/>
        <v>1</v>
      </c>
      <c r="Q38" s="241">
        <f>SUM(Q5:Q34)</f>
        <v>4</v>
      </c>
      <c r="R38" s="241">
        <f>SUM(R5:R34)</f>
        <v>4</v>
      </c>
      <c r="S38" s="241">
        <f t="shared" si="0"/>
        <v>0</v>
      </c>
      <c r="T38" s="241">
        <f t="shared" si="0"/>
        <v>0</v>
      </c>
      <c r="U38" s="241">
        <f t="shared" si="0"/>
        <v>0</v>
      </c>
      <c r="V38" s="241">
        <f t="shared" si="0"/>
        <v>0</v>
      </c>
      <c r="W38" s="241">
        <f t="shared" si="0"/>
        <v>0</v>
      </c>
      <c r="X38" s="241">
        <f t="shared" si="0"/>
        <v>0</v>
      </c>
      <c r="Y38" s="241">
        <f t="shared" si="0"/>
        <v>0</v>
      </c>
      <c r="Z38" s="241">
        <f t="shared" si="0"/>
        <v>0</v>
      </c>
      <c r="AA38" s="241">
        <f t="shared" si="0"/>
        <v>0</v>
      </c>
      <c r="AB38" s="241">
        <f t="shared" si="0"/>
        <v>0</v>
      </c>
      <c r="AC38" s="241">
        <f t="shared" si="0"/>
        <v>0</v>
      </c>
      <c r="AD38" s="241">
        <f t="shared" si="0"/>
        <v>2</v>
      </c>
      <c r="AE38" s="241">
        <f t="shared" si="0"/>
        <v>0</v>
      </c>
      <c r="AF38" s="241">
        <f t="shared" si="0"/>
        <v>2</v>
      </c>
      <c r="AG38" s="241">
        <f t="shared" si="0"/>
        <v>8</v>
      </c>
      <c r="AH38" s="241">
        <f t="shared" si="0"/>
        <v>0</v>
      </c>
      <c r="AI38" s="241">
        <f t="shared" si="0"/>
        <v>0</v>
      </c>
      <c r="AJ38" s="241">
        <f t="shared" si="0"/>
        <v>0</v>
      </c>
      <c r="AK38" s="241">
        <f t="shared" si="0"/>
        <v>1</v>
      </c>
      <c r="AL38" s="241">
        <f t="shared" si="0"/>
        <v>3</v>
      </c>
      <c r="AM38" s="241">
        <f t="shared" si="0"/>
        <v>5</v>
      </c>
      <c r="AN38" s="241">
        <f t="shared" si="0"/>
        <v>0</v>
      </c>
      <c r="AO38" s="241">
        <f t="shared" si="0"/>
        <v>0</v>
      </c>
      <c r="AP38" s="241">
        <f t="shared" si="0"/>
        <v>3</v>
      </c>
      <c r="AQ38" s="241">
        <f t="shared" si="0"/>
        <v>15</v>
      </c>
      <c r="AR38" s="241">
        <f t="shared" si="0"/>
        <v>0</v>
      </c>
      <c r="AS38" s="241">
        <f t="shared" si="0"/>
        <v>11</v>
      </c>
      <c r="AT38" s="241">
        <f t="shared" si="0"/>
        <v>0</v>
      </c>
      <c r="AU38" s="241">
        <f t="shared" si="0"/>
        <v>11</v>
      </c>
      <c r="AV38" s="241">
        <f t="shared" si="0"/>
        <v>2</v>
      </c>
      <c r="AW38" s="241">
        <f t="shared" si="0"/>
        <v>18</v>
      </c>
      <c r="AX38" s="241">
        <f t="shared" si="0"/>
        <v>9</v>
      </c>
      <c r="AY38" s="241">
        <f t="shared" si="0"/>
        <v>8</v>
      </c>
      <c r="AZ38" s="241">
        <f t="shared" si="0"/>
        <v>4</v>
      </c>
      <c r="BA38" s="241">
        <f t="shared" si="0"/>
        <v>11</v>
      </c>
      <c r="BB38" s="241">
        <f t="shared" si="0"/>
        <v>0</v>
      </c>
      <c r="BC38" s="241">
        <f t="shared" si="0"/>
        <v>13</v>
      </c>
      <c r="BD38" s="241">
        <f t="shared" si="0"/>
        <v>0</v>
      </c>
      <c r="BE38" s="241">
        <f t="shared" si="0"/>
        <v>10</v>
      </c>
      <c r="BF38" s="241">
        <f t="shared" si="0"/>
        <v>0</v>
      </c>
      <c r="BG38" s="241">
        <f t="shared" si="0"/>
        <v>9</v>
      </c>
      <c r="BH38" s="241">
        <f t="shared" si="0"/>
        <v>10</v>
      </c>
      <c r="BI38" s="241">
        <f t="shared" si="0"/>
        <v>14</v>
      </c>
      <c r="BJ38" s="241">
        <f t="shared" si="0"/>
        <v>41</v>
      </c>
      <c r="BK38" s="241">
        <f t="shared" si="0"/>
        <v>9</v>
      </c>
      <c r="BL38" s="241">
        <f t="shared" si="0"/>
        <v>58</v>
      </c>
      <c r="BM38" s="241">
        <f t="shared" si="0"/>
        <v>24</v>
      </c>
      <c r="BN38" s="241">
        <f t="shared" si="0"/>
        <v>60</v>
      </c>
      <c r="BO38" s="241">
        <f t="shared" si="0"/>
        <v>21</v>
      </c>
      <c r="BP38" s="241">
        <f t="shared" si="0"/>
        <v>92</v>
      </c>
      <c r="BQ38" s="241">
        <f t="shared" si="0"/>
        <v>43</v>
      </c>
      <c r="BR38" s="241">
        <f t="shared" si="0"/>
        <v>61</v>
      </c>
      <c r="BS38" s="241">
        <f t="shared" si="0"/>
        <v>36</v>
      </c>
      <c r="BT38" s="241">
        <f t="shared" si="0"/>
        <v>37</v>
      </c>
      <c r="BU38" s="241">
        <f t="shared" si="0"/>
        <v>39</v>
      </c>
      <c r="BV38" s="241">
        <f t="shared" si="0"/>
        <v>73</v>
      </c>
      <c r="BW38" s="241">
        <f t="shared" ref="BW38:DH38" si="1">SUM(BW5:BW34)</f>
        <v>48</v>
      </c>
      <c r="BX38" s="241">
        <f t="shared" si="1"/>
        <v>120</v>
      </c>
      <c r="BY38" s="241">
        <f t="shared" si="1"/>
        <v>64</v>
      </c>
      <c r="BZ38" s="241">
        <f t="shared" si="1"/>
        <v>249</v>
      </c>
      <c r="CA38" s="241">
        <f t="shared" si="1"/>
        <v>87</v>
      </c>
      <c r="CB38" s="241">
        <f t="shared" si="1"/>
        <v>196</v>
      </c>
      <c r="CC38" s="241">
        <f t="shared" si="1"/>
        <v>135</v>
      </c>
      <c r="CD38" s="241">
        <f t="shared" si="1"/>
        <v>292</v>
      </c>
      <c r="CE38" s="241">
        <f t="shared" si="1"/>
        <v>290</v>
      </c>
      <c r="CF38" s="241">
        <f t="shared" si="1"/>
        <v>197</v>
      </c>
      <c r="CG38" s="241">
        <f t="shared" si="1"/>
        <v>142</v>
      </c>
      <c r="CH38" s="241">
        <f t="shared" si="1"/>
        <v>445</v>
      </c>
      <c r="CI38" s="241">
        <f t="shared" si="1"/>
        <v>156</v>
      </c>
      <c r="CJ38" s="241">
        <f t="shared" si="1"/>
        <v>215</v>
      </c>
      <c r="CK38" s="241">
        <f t="shared" si="1"/>
        <v>44</v>
      </c>
      <c r="CL38" s="79">
        <f t="shared" si="1"/>
        <v>80</v>
      </c>
      <c r="CM38" s="79">
        <f t="shared" si="1"/>
        <v>0</v>
      </c>
      <c r="CN38" s="79">
        <f t="shared" si="1"/>
        <v>102</v>
      </c>
      <c r="CO38" s="79">
        <f t="shared" si="1"/>
        <v>0</v>
      </c>
      <c r="CP38" s="79">
        <f t="shared" si="1"/>
        <v>82</v>
      </c>
      <c r="CQ38" s="79">
        <f t="shared" si="1"/>
        <v>0</v>
      </c>
      <c r="CR38" s="79">
        <f t="shared" si="1"/>
        <v>8</v>
      </c>
      <c r="CS38" s="79">
        <f t="shared" si="1"/>
        <v>0</v>
      </c>
      <c r="CT38" s="79">
        <f t="shared" si="1"/>
        <v>10</v>
      </c>
      <c r="CU38" s="79">
        <f t="shared" si="1"/>
        <v>0</v>
      </c>
      <c r="CV38" s="79">
        <f t="shared" si="1"/>
        <v>54</v>
      </c>
      <c r="CW38" s="79">
        <f t="shared" si="1"/>
        <v>16</v>
      </c>
      <c r="CX38" s="79">
        <f t="shared" si="1"/>
        <v>0</v>
      </c>
      <c r="CY38" s="79">
        <f t="shared" si="1"/>
        <v>0</v>
      </c>
      <c r="CZ38" s="79">
        <f t="shared" si="1"/>
        <v>5</v>
      </c>
      <c r="DA38" s="79">
        <f t="shared" si="1"/>
        <v>1</v>
      </c>
      <c r="DB38" s="79">
        <f t="shared" si="1"/>
        <v>0</v>
      </c>
      <c r="DC38" s="79">
        <f t="shared" si="1"/>
        <v>0</v>
      </c>
      <c r="DD38" s="79">
        <f t="shared" si="1"/>
        <v>3</v>
      </c>
      <c r="DE38" s="79">
        <f t="shared" si="1"/>
        <v>0</v>
      </c>
      <c r="DF38" s="79">
        <f t="shared" si="1"/>
        <v>0</v>
      </c>
      <c r="DG38" s="79">
        <f t="shared" si="1"/>
        <v>0</v>
      </c>
      <c r="DH38" s="79">
        <f t="shared" si="1"/>
        <v>1</v>
      </c>
      <c r="DI38" s="79">
        <f>SUM(DI5:DI34)</f>
        <v>0</v>
      </c>
    </row>
    <row r="39" spans="1:113" ht="12.75">
      <c r="A39" s="10"/>
      <c r="B39" s="14"/>
      <c r="C39" s="10"/>
      <c r="D39" s="10"/>
      <c r="E39" s="10"/>
      <c r="F39" s="10"/>
      <c r="G39" s="10"/>
      <c r="H39" s="10"/>
      <c r="I39" s="10"/>
      <c r="J39" s="281">
        <f>SUM(J38:K38)</f>
        <v>0</v>
      </c>
      <c r="K39" s="281"/>
      <c r="L39" s="281">
        <f t="shared" ref="L39" si="2">SUM(L38:M38)</f>
        <v>0</v>
      </c>
      <c r="M39" s="281"/>
      <c r="N39" s="281">
        <f>SUM(N38:O38)</f>
        <v>30</v>
      </c>
      <c r="O39" s="281"/>
      <c r="P39" s="281">
        <f>SUM(P38:Q38)</f>
        <v>5</v>
      </c>
      <c r="Q39" s="281"/>
      <c r="R39" s="281">
        <f>SUM(R38:S38)</f>
        <v>4</v>
      </c>
      <c r="S39" s="281"/>
      <c r="T39" s="281">
        <f t="shared" ref="T39" si="3">SUM(T38:U38)</f>
        <v>0</v>
      </c>
      <c r="U39" s="281"/>
      <c r="V39" s="281">
        <f t="shared" ref="V39" si="4">SUM(V38:W38)</f>
        <v>0</v>
      </c>
      <c r="W39" s="281"/>
      <c r="X39" s="281">
        <f t="shared" ref="X39" si="5">SUM(X38:Y38)</f>
        <v>0</v>
      </c>
      <c r="Y39" s="281"/>
      <c r="Z39" s="281">
        <f t="shared" ref="Z39" si="6">SUM(Z38:AA38)</f>
        <v>0</v>
      </c>
      <c r="AA39" s="281"/>
      <c r="AB39" s="281">
        <f t="shared" ref="AB39" si="7">SUM(AB38:AC38)</f>
        <v>0</v>
      </c>
      <c r="AC39" s="281"/>
      <c r="AD39" s="281">
        <f t="shared" ref="AD39" si="8">SUM(AD38:AE38)</f>
        <v>2</v>
      </c>
      <c r="AE39" s="281"/>
      <c r="AF39" s="281">
        <f>SUM(AF38:AG38)</f>
        <v>10</v>
      </c>
      <c r="AG39" s="281"/>
      <c r="AH39" s="281">
        <f t="shared" ref="AH39" si="9">SUM(AH38:AI38)</f>
        <v>0</v>
      </c>
      <c r="AI39" s="281"/>
      <c r="AJ39" s="281">
        <f t="shared" ref="AJ39" si="10">SUM(AJ38:AK38)</f>
        <v>1</v>
      </c>
      <c r="AK39" s="281"/>
      <c r="AL39" s="281">
        <f t="shared" ref="AL39" si="11">SUM(AL38:AM38)</f>
        <v>8</v>
      </c>
      <c r="AM39" s="281"/>
      <c r="AN39" s="281">
        <f>SUM(AN38:AO38)</f>
        <v>0</v>
      </c>
      <c r="AO39" s="281"/>
      <c r="AP39" s="281">
        <f t="shared" ref="AP39" si="12">SUM(AP38:AQ38)</f>
        <v>18</v>
      </c>
      <c r="AQ39" s="281"/>
      <c r="AR39" s="281">
        <f t="shared" ref="AR39:DB39" si="13">SUM(AR38:AS38)</f>
        <v>11</v>
      </c>
      <c r="AS39" s="281"/>
      <c r="AT39" s="281">
        <f t="shared" si="13"/>
        <v>11</v>
      </c>
      <c r="AU39" s="281"/>
      <c r="AV39" s="281">
        <f t="shared" si="13"/>
        <v>20</v>
      </c>
      <c r="AW39" s="281"/>
      <c r="AX39" s="281">
        <f t="shared" si="13"/>
        <v>17</v>
      </c>
      <c r="AY39" s="281"/>
      <c r="AZ39" s="281">
        <f t="shared" si="13"/>
        <v>15</v>
      </c>
      <c r="BA39" s="281"/>
      <c r="BB39" s="281">
        <f t="shared" si="13"/>
        <v>13</v>
      </c>
      <c r="BC39" s="281"/>
      <c r="BD39" s="281">
        <f t="shared" si="13"/>
        <v>10</v>
      </c>
      <c r="BE39" s="281"/>
      <c r="BF39" s="281">
        <f t="shared" si="13"/>
        <v>9</v>
      </c>
      <c r="BG39" s="281"/>
      <c r="BH39" s="281">
        <f t="shared" si="13"/>
        <v>24</v>
      </c>
      <c r="BI39" s="281"/>
      <c r="BJ39" s="281">
        <f t="shared" si="13"/>
        <v>50</v>
      </c>
      <c r="BK39" s="281"/>
      <c r="BL39" s="281">
        <f t="shared" si="13"/>
        <v>82</v>
      </c>
      <c r="BM39" s="281"/>
      <c r="BN39" s="281">
        <f t="shared" si="13"/>
        <v>81</v>
      </c>
      <c r="BO39" s="281"/>
      <c r="BP39" s="281">
        <f t="shared" si="13"/>
        <v>135</v>
      </c>
      <c r="BQ39" s="281"/>
      <c r="BR39" s="281">
        <f t="shared" si="13"/>
        <v>97</v>
      </c>
      <c r="BS39" s="281"/>
      <c r="BT39" s="281">
        <f t="shared" si="13"/>
        <v>76</v>
      </c>
      <c r="BU39" s="281"/>
      <c r="BV39" s="281">
        <f t="shared" si="13"/>
        <v>121</v>
      </c>
      <c r="BW39" s="281"/>
      <c r="BX39" s="281">
        <f t="shared" si="13"/>
        <v>184</v>
      </c>
      <c r="BY39" s="281"/>
      <c r="BZ39" s="281">
        <f t="shared" si="13"/>
        <v>336</v>
      </c>
      <c r="CA39" s="281"/>
      <c r="CB39" s="281">
        <f t="shared" si="13"/>
        <v>331</v>
      </c>
      <c r="CC39" s="281"/>
      <c r="CD39" s="281">
        <f t="shared" si="13"/>
        <v>582</v>
      </c>
      <c r="CE39" s="281"/>
      <c r="CF39" s="281">
        <f t="shared" si="13"/>
        <v>339</v>
      </c>
      <c r="CG39" s="281"/>
      <c r="CH39" s="281">
        <f t="shared" si="13"/>
        <v>601</v>
      </c>
      <c r="CI39" s="281"/>
      <c r="CJ39" s="281">
        <f t="shared" si="13"/>
        <v>259</v>
      </c>
      <c r="CK39" s="281"/>
      <c r="CL39" s="281">
        <f t="shared" si="13"/>
        <v>80</v>
      </c>
      <c r="CM39" s="281"/>
      <c r="CN39" s="281">
        <f t="shared" si="13"/>
        <v>102</v>
      </c>
      <c r="CO39" s="281"/>
      <c r="CP39" s="281">
        <f t="shared" si="13"/>
        <v>82</v>
      </c>
      <c r="CQ39" s="281"/>
      <c r="CR39" s="281">
        <f t="shared" si="13"/>
        <v>8</v>
      </c>
      <c r="CS39" s="281"/>
      <c r="CT39" s="281">
        <f t="shared" si="13"/>
        <v>10</v>
      </c>
      <c r="CU39" s="281"/>
      <c r="CV39" s="281">
        <f t="shared" si="13"/>
        <v>70</v>
      </c>
      <c r="CW39" s="281"/>
      <c r="CX39" s="281">
        <f t="shared" si="13"/>
        <v>0</v>
      </c>
      <c r="CY39" s="281"/>
      <c r="CZ39" s="281">
        <f t="shared" si="13"/>
        <v>6</v>
      </c>
      <c r="DA39" s="281"/>
      <c r="DB39" s="281">
        <f t="shared" si="13"/>
        <v>0</v>
      </c>
      <c r="DC39" s="281"/>
      <c r="DD39" s="281">
        <f t="shared" ref="DD39:DF39" si="14">SUM(DD38:DE38)</f>
        <v>3</v>
      </c>
      <c r="DE39" s="281"/>
      <c r="DF39" s="281">
        <f t="shared" si="14"/>
        <v>0</v>
      </c>
      <c r="DG39" s="281"/>
      <c r="DH39" s="281">
        <f>SUM(DH38:DI38)</f>
        <v>1</v>
      </c>
      <c r="DI39" s="281"/>
    </row>
    <row r="40" spans="1:113" ht="12.75">
      <c r="A40" s="10"/>
      <c r="B40" s="14"/>
      <c r="C40" s="10"/>
      <c r="D40" s="10"/>
      <c r="E40" s="10"/>
      <c r="F40" s="10"/>
      <c r="G40" s="10"/>
      <c r="H40" s="10"/>
      <c r="I40" s="10"/>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4"/>
      <c r="C41" s="10"/>
      <c r="D41" s="10"/>
      <c r="E41" s="10"/>
      <c r="F41" s="10"/>
      <c r="G41" s="10"/>
      <c r="H41" s="10"/>
      <c r="I41" s="10"/>
      <c r="J41" s="241" t="s">
        <v>667</v>
      </c>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4"/>
      <c r="C42" s="10"/>
      <c r="D42" s="10"/>
      <c r="E42" s="10"/>
      <c r="F42" s="10"/>
      <c r="G42" s="10"/>
      <c r="H42" s="10"/>
      <c r="I42" s="10"/>
      <c r="J42" s="241">
        <f>COUNT(J5:J34)</f>
        <v>2</v>
      </c>
      <c r="K42" s="241">
        <f t="shared" ref="K42:BV42" si="15">COUNT(K5:K34)</f>
        <v>2</v>
      </c>
      <c r="L42" s="241">
        <f t="shared" si="15"/>
        <v>2</v>
      </c>
      <c r="M42" s="241">
        <f t="shared" si="15"/>
        <v>2</v>
      </c>
      <c r="N42" s="241">
        <f t="shared" si="15"/>
        <v>3</v>
      </c>
      <c r="O42" s="241">
        <f t="shared" si="15"/>
        <v>2</v>
      </c>
      <c r="P42" s="241">
        <f>COUNT(P5:P34)</f>
        <v>2</v>
      </c>
      <c r="Q42" s="241">
        <f t="shared" si="15"/>
        <v>2</v>
      </c>
      <c r="R42" s="241">
        <f t="shared" si="15"/>
        <v>3</v>
      </c>
      <c r="S42" s="241">
        <f t="shared" si="15"/>
        <v>2</v>
      </c>
      <c r="T42" s="241">
        <f>COUNT(T5:T34)</f>
        <v>2</v>
      </c>
      <c r="U42" s="241">
        <f t="shared" si="15"/>
        <v>2</v>
      </c>
      <c r="V42" s="241">
        <f t="shared" si="15"/>
        <v>2</v>
      </c>
      <c r="W42" s="241">
        <f t="shared" si="15"/>
        <v>2</v>
      </c>
      <c r="X42" s="241">
        <f t="shared" si="15"/>
        <v>2</v>
      </c>
      <c r="Y42" s="241">
        <f>COUNT(Y5:Y34)</f>
        <v>2</v>
      </c>
      <c r="Z42" s="241">
        <f t="shared" si="15"/>
        <v>2</v>
      </c>
      <c r="AA42" s="241">
        <f t="shared" si="15"/>
        <v>2</v>
      </c>
      <c r="AB42" s="241">
        <f t="shared" si="15"/>
        <v>15</v>
      </c>
      <c r="AC42" s="241">
        <f t="shared" si="15"/>
        <v>7</v>
      </c>
      <c r="AD42" s="241">
        <f t="shared" si="15"/>
        <v>15</v>
      </c>
      <c r="AE42" s="241">
        <f t="shared" si="15"/>
        <v>7</v>
      </c>
      <c r="AF42" s="241">
        <f t="shared" si="15"/>
        <v>15</v>
      </c>
      <c r="AG42" s="241">
        <f t="shared" si="15"/>
        <v>7</v>
      </c>
      <c r="AH42" s="241">
        <f t="shared" si="15"/>
        <v>15</v>
      </c>
      <c r="AI42" s="241">
        <f t="shared" si="15"/>
        <v>7</v>
      </c>
      <c r="AJ42" s="241">
        <f t="shared" si="15"/>
        <v>15</v>
      </c>
      <c r="AK42" s="241">
        <f t="shared" si="15"/>
        <v>7</v>
      </c>
      <c r="AL42" s="241">
        <f t="shared" si="15"/>
        <v>15</v>
      </c>
      <c r="AM42" s="241">
        <f t="shared" si="15"/>
        <v>7</v>
      </c>
      <c r="AN42" s="241">
        <f t="shared" si="15"/>
        <v>15</v>
      </c>
      <c r="AO42" s="241">
        <f t="shared" si="15"/>
        <v>15</v>
      </c>
      <c r="AP42" s="241">
        <f t="shared" si="15"/>
        <v>15</v>
      </c>
      <c r="AQ42" s="241">
        <f t="shared" si="15"/>
        <v>7</v>
      </c>
      <c r="AR42" s="241">
        <f t="shared" si="15"/>
        <v>15</v>
      </c>
      <c r="AS42" s="241">
        <f t="shared" si="15"/>
        <v>15</v>
      </c>
      <c r="AT42" s="241">
        <f t="shared" si="15"/>
        <v>15</v>
      </c>
      <c r="AU42" s="241">
        <f t="shared" si="15"/>
        <v>15</v>
      </c>
      <c r="AV42" s="241">
        <f t="shared" si="15"/>
        <v>15</v>
      </c>
      <c r="AW42" s="241">
        <f t="shared" si="15"/>
        <v>15</v>
      </c>
      <c r="AX42" s="241">
        <f t="shared" si="15"/>
        <v>15</v>
      </c>
      <c r="AY42" s="241">
        <f t="shared" si="15"/>
        <v>15</v>
      </c>
      <c r="AZ42" s="241">
        <f t="shared" si="15"/>
        <v>15</v>
      </c>
      <c r="BA42" s="241">
        <f t="shared" si="15"/>
        <v>15</v>
      </c>
      <c r="BB42" s="241">
        <f t="shared" si="15"/>
        <v>15</v>
      </c>
      <c r="BC42" s="241">
        <f t="shared" si="15"/>
        <v>15</v>
      </c>
      <c r="BD42" s="241">
        <f t="shared" si="15"/>
        <v>14</v>
      </c>
      <c r="BE42" s="241">
        <f t="shared" si="15"/>
        <v>15</v>
      </c>
      <c r="BF42" s="241">
        <f t="shared" si="15"/>
        <v>15</v>
      </c>
      <c r="BG42" s="241">
        <f t="shared" si="15"/>
        <v>15</v>
      </c>
      <c r="BH42" s="241">
        <f t="shared" si="15"/>
        <v>15</v>
      </c>
      <c r="BI42" s="241">
        <f t="shared" si="15"/>
        <v>15</v>
      </c>
      <c r="BJ42" s="241">
        <f t="shared" si="15"/>
        <v>15</v>
      </c>
      <c r="BK42" s="241">
        <f t="shared" si="15"/>
        <v>15</v>
      </c>
      <c r="BL42" s="241">
        <f t="shared" si="15"/>
        <v>15</v>
      </c>
      <c r="BM42" s="241">
        <f t="shared" si="15"/>
        <v>15</v>
      </c>
      <c r="BN42" s="241">
        <f t="shared" si="15"/>
        <v>13</v>
      </c>
      <c r="BO42" s="241">
        <f t="shared" si="15"/>
        <v>13</v>
      </c>
      <c r="BP42" s="241">
        <f t="shared" si="15"/>
        <v>15</v>
      </c>
      <c r="BQ42" s="241">
        <f t="shared" si="15"/>
        <v>14</v>
      </c>
      <c r="BR42" s="241">
        <f t="shared" si="15"/>
        <v>14</v>
      </c>
      <c r="BS42" s="241">
        <f t="shared" si="15"/>
        <v>14</v>
      </c>
      <c r="BT42" s="241">
        <f t="shared" si="15"/>
        <v>13</v>
      </c>
      <c r="BU42" s="241">
        <f t="shared" si="15"/>
        <v>13</v>
      </c>
      <c r="BV42" s="241">
        <f t="shared" si="15"/>
        <v>13</v>
      </c>
      <c r="BW42" s="241">
        <f t="shared" ref="BW42:DI42" si="16">COUNT(BW5:BW34)</f>
        <v>13</v>
      </c>
      <c r="BX42" s="241">
        <f t="shared" si="16"/>
        <v>18</v>
      </c>
      <c r="BY42" s="241">
        <f t="shared" si="16"/>
        <v>14</v>
      </c>
      <c r="BZ42" s="241">
        <f t="shared" si="16"/>
        <v>19</v>
      </c>
      <c r="CA42" s="241">
        <f t="shared" si="16"/>
        <v>17</v>
      </c>
      <c r="CB42" s="241">
        <f t="shared" si="16"/>
        <v>14</v>
      </c>
      <c r="CC42" s="241">
        <f t="shared" si="16"/>
        <v>14</v>
      </c>
      <c r="CD42" s="241">
        <f t="shared" si="16"/>
        <v>17</v>
      </c>
      <c r="CE42" s="241">
        <f t="shared" si="16"/>
        <v>17</v>
      </c>
      <c r="CF42" s="241">
        <f t="shared" si="16"/>
        <v>11</v>
      </c>
      <c r="CG42" s="241">
        <f t="shared" si="16"/>
        <v>11</v>
      </c>
      <c r="CH42" s="241">
        <f t="shared" si="16"/>
        <v>15</v>
      </c>
      <c r="CI42" s="241">
        <f t="shared" si="16"/>
        <v>12</v>
      </c>
      <c r="CJ42" s="241">
        <f>COUNT(CJ5:CJ34)</f>
        <v>8</v>
      </c>
      <c r="CK42" s="241">
        <f t="shared" si="16"/>
        <v>6</v>
      </c>
      <c r="CL42" s="51">
        <f t="shared" si="16"/>
        <v>1</v>
      </c>
      <c r="CM42" s="51">
        <f t="shared" si="16"/>
        <v>0</v>
      </c>
      <c r="CN42" s="51">
        <f t="shared" si="16"/>
        <v>2</v>
      </c>
      <c r="CO42" s="51">
        <f t="shared" si="16"/>
        <v>0</v>
      </c>
      <c r="CP42" s="51">
        <f t="shared" si="16"/>
        <v>2</v>
      </c>
      <c r="CQ42" s="51">
        <f t="shared" si="16"/>
        <v>0</v>
      </c>
      <c r="CR42" s="51">
        <f t="shared" si="16"/>
        <v>1</v>
      </c>
      <c r="CS42" s="51">
        <f t="shared" si="16"/>
        <v>0</v>
      </c>
      <c r="CT42" s="51">
        <f t="shared" si="16"/>
        <v>1</v>
      </c>
      <c r="CU42" s="51">
        <f t="shared" si="16"/>
        <v>0</v>
      </c>
      <c r="CV42" s="51">
        <f t="shared" si="16"/>
        <v>4</v>
      </c>
      <c r="CW42" s="51">
        <f t="shared" si="16"/>
        <v>3</v>
      </c>
      <c r="CX42" s="51">
        <f t="shared" si="16"/>
        <v>0</v>
      </c>
      <c r="CY42" s="51">
        <f t="shared" si="16"/>
        <v>0</v>
      </c>
      <c r="CZ42" s="51">
        <f t="shared" si="16"/>
        <v>1</v>
      </c>
      <c r="DA42" s="51">
        <f t="shared" si="16"/>
        <v>1</v>
      </c>
      <c r="DB42" s="51">
        <f t="shared" si="16"/>
        <v>0</v>
      </c>
      <c r="DC42" s="51">
        <f t="shared" si="16"/>
        <v>0</v>
      </c>
      <c r="DD42" s="51">
        <f t="shared" si="16"/>
        <v>1</v>
      </c>
      <c r="DE42" s="51">
        <f t="shared" si="16"/>
        <v>0</v>
      </c>
      <c r="DF42" s="51">
        <f t="shared" si="16"/>
        <v>0</v>
      </c>
      <c r="DG42" s="51">
        <f t="shared" si="16"/>
        <v>0</v>
      </c>
      <c r="DH42" s="51">
        <f t="shared" si="16"/>
        <v>1</v>
      </c>
      <c r="DI42" s="51">
        <f t="shared" si="16"/>
        <v>0</v>
      </c>
    </row>
    <row r="43" spans="1:113" ht="12.75">
      <c r="B43" s="12"/>
      <c r="J43" s="279">
        <f>MAX(J42:K42)</f>
        <v>2</v>
      </c>
      <c r="K43" s="279"/>
      <c r="L43" s="279">
        <f t="shared" ref="L43" si="17">MAX(L42:M42)</f>
        <v>2</v>
      </c>
      <c r="M43" s="279"/>
      <c r="N43" s="279">
        <f t="shared" ref="N43" si="18">MAX(N42:O42)</f>
        <v>3</v>
      </c>
      <c r="O43" s="279"/>
      <c r="P43" s="279">
        <f t="shared" ref="P43" si="19">MAX(P42:Q42)</f>
        <v>2</v>
      </c>
      <c r="Q43" s="279"/>
      <c r="R43" s="279">
        <f>MAX(R42:S42)</f>
        <v>3</v>
      </c>
      <c r="S43" s="279"/>
      <c r="T43" s="279">
        <f t="shared" ref="T43" si="20">MAX(T42:U42)</f>
        <v>2</v>
      </c>
      <c r="U43" s="279"/>
      <c r="V43" s="279">
        <f t="shared" ref="V43" si="21">MAX(V42:W42)</f>
        <v>2</v>
      </c>
      <c r="W43" s="279"/>
      <c r="X43" s="279">
        <f t="shared" ref="X43" si="22">MAX(X42:Y42)</f>
        <v>2</v>
      </c>
      <c r="Y43" s="279"/>
      <c r="Z43" s="279">
        <f t="shared" ref="Z43" si="23">MAX(Z42:AA42)</f>
        <v>2</v>
      </c>
      <c r="AA43" s="279"/>
      <c r="AB43" s="279">
        <f t="shared" ref="AB43" si="24">MAX(AB42:AC42)</f>
        <v>15</v>
      </c>
      <c r="AC43" s="279"/>
      <c r="AD43" s="279">
        <f t="shared" ref="AD43" si="25">MAX(AD42:AE42)</f>
        <v>15</v>
      </c>
      <c r="AE43" s="279"/>
      <c r="AF43" s="279">
        <f t="shared" ref="AF43" si="26">MAX(AF42:AG42)</f>
        <v>15</v>
      </c>
      <c r="AG43" s="279"/>
      <c r="AH43" s="279">
        <f t="shared" ref="AH43" si="27">MAX(AH42:AI42)</f>
        <v>15</v>
      </c>
      <c r="AI43" s="279"/>
      <c r="AJ43" s="279">
        <f t="shared" ref="AJ43" si="28">MAX(AJ42:AK42)</f>
        <v>15</v>
      </c>
      <c r="AK43" s="279"/>
      <c r="AL43" s="279">
        <f t="shared" ref="AL43" si="29">MAX(AL42:AM42)</f>
        <v>15</v>
      </c>
      <c r="AM43" s="279"/>
      <c r="AN43" s="279">
        <f t="shared" ref="AN43" si="30">MAX(AN42:AO42)</f>
        <v>15</v>
      </c>
      <c r="AO43" s="279"/>
      <c r="AP43" s="279">
        <f t="shared" ref="AP43" si="31">MAX(AP42:AQ42)</f>
        <v>15</v>
      </c>
      <c r="AQ43" s="279"/>
      <c r="AR43" s="279">
        <f t="shared" ref="AR43" si="32">MAX(AR42:AS42)</f>
        <v>15</v>
      </c>
      <c r="AS43" s="279"/>
      <c r="AT43" s="279">
        <f t="shared" ref="AT43" si="33">MAX(AT42:AU42)</f>
        <v>15</v>
      </c>
      <c r="AU43" s="279"/>
      <c r="AV43" s="279">
        <f t="shared" ref="AV43" si="34">MAX(AV42:AW42)</f>
        <v>15</v>
      </c>
      <c r="AW43" s="279"/>
      <c r="AX43" s="279">
        <f t="shared" ref="AX43" si="35">MAX(AX42:AY42)</f>
        <v>15</v>
      </c>
      <c r="AY43" s="279"/>
      <c r="AZ43" s="279">
        <f t="shared" ref="AZ43" si="36">MAX(AZ42:BA42)</f>
        <v>15</v>
      </c>
      <c r="BA43" s="279"/>
      <c r="BB43" s="279">
        <f t="shared" ref="BB43" si="37">MAX(BB42:BC42)</f>
        <v>15</v>
      </c>
      <c r="BC43" s="279"/>
      <c r="BD43" s="279">
        <f t="shared" ref="BD43" si="38">MAX(BD42:BE42)</f>
        <v>15</v>
      </c>
      <c r="BE43" s="279"/>
      <c r="BF43" s="279">
        <f t="shared" ref="BF43" si="39">MAX(BF42:BG42)</f>
        <v>15</v>
      </c>
      <c r="BG43" s="279"/>
      <c r="BH43" s="279">
        <f t="shared" ref="BH43" si="40">MAX(BH42:BI42)</f>
        <v>15</v>
      </c>
      <c r="BI43" s="279"/>
      <c r="BJ43" s="279">
        <f t="shared" ref="BJ43" si="41">MAX(BJ42:BK42)</f>
        <v>15</v>
      </c>
      <c r="BK43" s="279"/>
      <c r="BL43" s="279">
        <f t="shared" ref="BL43" si="42">MAX(BL42:BM42)</f>
        <v>15</v>
      </c>
      <c r="BM43" s="279"/>
      <c r="BN43" s="279">
        <f t="shared" ref="BN43" si="43">MAX(BN42:BO42)</f>
        <v>13</v>
      </c>
      <c r="BO43" s="279"/>
      <c r="BP43" s="279">
        <f t="shared" ref="BP43" si="44">MAX(BP42:BQ42)</f>
        <v>15</v>
      </c>
      <c r="BQ43" s="279"/>
      <c r="BR43" s="279">
        <f t="shared" ref="BR43" si="45">MAX(BR42:BS42)</f>
        <v>14</v>
      </c>
      <c r="BS43" s="279"/>
      <c r="BT43" s="279">
        <f t="shared" ref="BT43" si="46">MAX(BT42:BU42)</f>
        <v>13</v>
      </c>
      <c r="BU43" s="279"/>
      <c r="BV43" s="279">
        <f t="shared" ref="BV43" si="47">MAX(BV42:BW42)</f>
        <v>13</v>
      </c>
      <c r="BW43" s="279"/>
      <c r="BX43" s="279">
        <f t="shared" ref="BX43" si="48">MAX(BX42:BY42)</f>
        <v>18</v>
      </c>
      <c r="BY43" s="279"/>
      <c r="BZ43" s="279">
        <f t="shared" ref="BZ43" si="49">MAX(BZ42:CA42)</f>
        <v>19</v>
      </c>
      <c r="CA43" s="279"/>
      <c r="CB43" s="279">
        <f t="shared" ref="CB43" si="50">MAX(CB42:CC42)</f>
        <v>14</v>
      </c>
      <c r="CC43" s="279"/>
      <c r="CD43" s="279">
        <f t="shared" ref="CD43" si="51">MAX(CD42:CE42)</f>
        <v>17</v>
      </c>
      <c r="CE43" s="279"/>
      <c r="CF43" s="279">
        <f t="shared" ref="CF43" si="52">MAX(CF42:CG42)</f>
        <v>11</v>
      </c>
      <c r="CG43" s="279"/>
      <c r="CH43" s="279">
        <f t="shared" ref="CH43" si="53">MAX(CH42:CI42)</f>
        <v>15</v>
      </c>
      <c r="CI43" s="279"/>
      <c r="CJ43" s="279">
        <f>MAX(CJ42:CK42)</f>
        <v>8</v>
      </c>
      <c r="CK43" s="279"/>
      <c r="CL43" s="279">
        <f t="shared" ref="CL43" si="54">MAX(CL42:CM42)</f>
        <v>1</v>
      </c>
      <c r="CM43" s="279"/>
      <c r="CN43" s="279">
        <f t="shared" ref="CN43" si="55">MAX(CN42:CO42)</f>
        <v>2</v>
      </c>
      <c r="CO43" s="279"/>
      <c r="CP43" s="279">
        <f t="shared" ref="CP43" si="56">MAX(CP42:CQ42)</f>
        <v>2</v>
      </c>
      <c r="CQ43" s="279"/>
      <c r="CR43" s="279">
        <f t="shared" ref="CR43" si="57">MAX(CR42:CS42)</f>
        <v>1</v>
      </c>
      <c r="CS43" s="279"/>
      <c r="CT43" s="279">
        <f t="shared" ref="CT43" si="58">MAX(CT42:CU42)</f>
        <v>1</v>
      </c>
      <c r="CU43" s="279"/>
      <c r="CV43" s="279">
        <f t="shared" ref="CV43" si="59">MAX(CV42:CW42)</f>
        <v>4</v>
      </c>
      <c r="CW43" s="279"/>
      <c r="CX43" s="279">
        <f t="shared" ref="CX43" si="60">MAX(CX42:CY42)</f>
        <v>0</v>
      </c>
      <c r="CY43" s="279"/>
      <c r="CZ43" s="279">
        <f t="shared" ref="CZ43" si="61">MAX(CZ42:DA42)</f>
        <v>1</v>
      </c>
      <c r="DA43" s="279"/>
      <c r="DB43" s="279">
        <f t="shared" ref="DB43" si="62">MAX(DB42:DC42)</f>
        <v>0</v>
      </c>
      <c r="DC43" s="279"/>
      <c r="DD43" s="279">
        <f t="shared" ref="DD43" si="63">MAX(DD42:DE42)</f>
        <v>1</v>
      </c>
      <c r="DE43" s="279"/>
      <c r="DF43" s="279">
        <f t="shared" ref="DF43" si="64">MAX(DF42:DG42)</f>
        <v>0</v>
      </c>
      <c r="DG43" s="279"/>
      <c r="DH43" s="279">
        <f t="shared" ref="DH43" si="65">MAX(DH42:DI42)</f>
        <v>1</v>
      </c>
      <c r="DI43" s="279"/>
    </row>
    <row r="44" spans="1:113" ht="12.75">
      <c r="B44" s="12"/>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row>
    <row r="45" spans="1:113" ht="12.75">
      <c r="B45" s="12"/>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row>
    <row r="46" spans="1:113" ht="12.75">
      <c r="B46" s="12"/>
      <c r="J46" s="59" t="s">
        <v>674</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240"/>
      <c r="BO46" s="240"/>
      <c r="BP46" s="240"/>
      <c r="BQ46" s="240"/>
      <c r="BR46" s="240"/>
      <c r="BS46" s="240"/>
      <c r="BT46" s="240"/>
      <c r="BU46" s="240"/>
      <c r="BV46" s="240"/>
      <c r="BW46" s="240"/>
      <c r="BX46" s="240"/>
      <c r="BY46" s="240"/>
      <c r="BZ46" s="240"/>
      <c r="CA46" s="240"/>
      <c r="CB46" s="240"/>
      <c r="CC46" s="240"/>
      <c r="CD46" s="240"/>
      <c r="CE46" s="240"/>
      <c r="CF46" s="240"/>
      <c r="CG46" s="240"/>
      <c r="CH46" s="240"/>
      <c r="CI46" s="240"/>
      <c r="CJ46" s="240"/>
      <c r="CK46" s="240"/>
    </row>
    <row r="47" spans="1:113" ht="12.75">
      <c r="B47" s="12"/>
      <c r="J47" s="280" t="s">
        <v>675</v>
      </c>
      <c r="K47" s="280"/>
      <c r="L47" s="280"/>
      <c r="M47" s="280"/>
      <c r="N47" s="60">
        <v>1</v>
      </c>
      <c r="O47" s="60">
        <v>2</v>
      </c>
      <c r="P47" s="60">
        <v>3</v>
      </c>
      <c r="Q47" s="60">
        <v>4</v>
      </c>
      <c r="R47" s="60">
        <v>5</v>
      </c>
      <c r="S47" s="60">
        <v>6</v>
      </c>
      <c r="T47" s="60">
        <v>7</v>
      </c>
      <c r="U47" s="60">
        <v>8</v>
      </c>
      <c r="V47" s="60">
        <v>9</v>
      </c>
      <c r="W47" s="60">
        <v>10</v>
      </c>
      <c r="X47" s="60">
        <v>11</v>
      </c>
      <c r="Y47" s="60">
        <v>12</v>
      </c>
      <c r="Z47" s="60">
        <v>13</v>
      </c>
      <c r="AA47" s="60">
        <v>14</v>
      </c>
      <c r="AB47" s="60">
        <v>15</v>
      </c>
      <c r="AC47" s="60">
        <v>16</v>
      </c>
      <c r="AD47" s="60">
        <v>17</v>
      </c>
      <c r="AE47" s="60">
        <v>18</v>
      </c>
      <c r="AF47" s="60">
        <v>19</v>
      </c>
      <c r="AG47" s="60">
        <v>20</v>
      </c>
      <c r="AH47" s="60">
        <v>21</v>
      </c>
      <c r="AI47" s="60">
        <v>22</v>
      </c>
      <c r="AJ47" s="60">
        <v>23</v>
      </c>
      <c r="AK47" s="60">
        <v>24</v>
      </c>
      <c r="AL47" s="60">
        <v>25</v>
      </c>
      <c r="AM47" s="60">
        <v>26</v>
      </c>
      <c r="AN47" s="60">
        <v>27</v>
      </c>
      <c r="AO47" s="60">
        <v>28</v>
      </c>
      <c r="AP47" s="60">
        <v>29</v>
      </c>
      <c r="AQ47" s="60">
        <v>30</v>
      </c>
      <c r="AR47" s="60">
        <v>31</v>
      </c>
      <c r="AS47" s="60">
        <v>32</v>
      </c>
      <c r="AT47" s="60">
        <v>33</v>
      </c>
      <c r="AU47" s="60">
        <v>34</v>
      </c>
      <c r="AV47" s="60">
        <v>35</v>
      </c>
      <c r="AW47" s="60">
        <v>36</v>
      </c>
      <c r="AX47" s="60">
        <v>37</v>
      </c>
      <c r="AY47" s="60">
        <v>38</v>
      </c>
      <c r="AZ47" s="60">
        <v>39</v>
      </c>
      <c r="BA47" s="60">
        <v>40</v>
      </c>
      <c r="BB47" s="60">
        <v>41</v>
      </c>
      <c r="BC47" s="60">
        <v>42</v>
      </c>
      <c r="BD47" s="60">
        <v>43</v>
      </c>
      <c r="BE47" s="60">
        <v>44</v>
      </c>
      <c r="BF47" s="60">
        <v>45</v>
      </c>
      <c r="BG47" s="60">
        <v>46</v>
      </c>
      <c r="BH47" s="60">
        <v>47</v>
      </c>
      <c r="BI47" s="60">
        <v>48</v>
      </c>
      <c r="BJ47" s="60">
        <v>49</v>
      </c>
      <c r="BK47" s="60">
        <v>50</v>
      </c>
      <c r="BL47" s="60">
        <v>51</v>
      </c>
      <c r="BM47" s="60">
        <v>52</v>
      </c>
      <c r="BN47" s="240"/>
      <c r="BO47" s="240"/>
      <c r="BP47" s="240"/>
      <c r="BQ47" s="240"/>
      <c r="BR47" s="240"/>
      <c r="BS47" s="240"/>
      <c r="BT47" s="240"/>
      <c r="BU47" s="240"/>
      <c r="BV47" s="240"/>
      <c r="BW47" s="240"/>
      <c r="BX47" s="240"/>
      <c r="BY47" s="240"/>
      <c r="BZ47" s="240"/>
      <c r="CA47" s="240"/>
      <c r="CB47" s="240"/>
      <c r="CC47" s="240"/>
      <c r="CD47" s="240"/>
      <c r="CE47" s="240"/>
      <c r="CF47" s="240"/>
      <c r="CG47" s="240"/>
      <c r="CH47" s="240"/>
      <c r="CI47" s="240"/>
      <c r="CJ47" s="240"/>
      <c r="CK47" s="240"/>
    </row>
    <row r="48" spans="1:113" ht="12.75">
      <c r="B48" s="12"/>
      <c r="J48" s="280" t="s">
        <v>676</v>
      </c>
      <c r="K48" s="280"/>
      <c r="L48" s="280"/>
      <c r="M48" s="280"/>
      <c r="N48" s="60">
        <f>J39</f>
        <v>0</v>
      </c>
      <c r="O48" s="60">
        <f>L39</f>
        <v>0</v>
      </c>
      <c r="P48" s="60">
        <f>N39</f>
        <v>30</v>
      </c>
      <c r="Q48" s="60">
        <f>P39</f>
        <v>5</v>
      </c>
      <c r="R48" s="60">
        <f>R39</f>
        <v>4</v>
      </c>
      <c r="S48" s="60">
        <f>T39</f>
        <v>0</v>
      </c>
      <c r="T48" s="60">
        <f>V39</f>
        <v>0</v>
      </c>
      <c r="U48" s="60">
        <f>X39</f>
        <v>0</v>
      </c>
      <c r="V48" s="60">
        <f>Z39</f>
        <v>0</v>
      </c>
      <c r="W48" s="60">
        <f>AB39</f>
        <v>0</v>
      </c>
      <c r="X48" s="60">
        <f>AD39</f>
        <v>2</v>
      </c>
      <c r="Y48" s="60">
        <f>AF39</f>
        <v>10</v>
      </c>
      <c r="Z48" s="60">
        <f>AH39</f>
        <v>0</v>
      </c>
      <c r="AA48" s="60">
        <f>AJ39</f>
        <v>1</v>
      </c>
      <c r="AB48" s="60">
        <f>AL39</f>
        <v>8</v>
      </c>
      <c r="AC48" s="60">
        <f>AN39</f>
        <v>0</v>
      </c>
      <c r="AD48" s="60">
        <f>AP39</f>
        <v>18</v>
      </c>
      <c r="AE48" s="60">
        <f>AR39</f>
        <v>11</v>
      </c>
      <c r="AF48" s="60">
        <f>AT39</f>
        <v>11</v>
      </c>
      <c r="AG48" s="60">
        <f>AV39</f>
        <v>20</v>
      </c>
      <c r="AH48" s="60">
        <f>AX39</f>
        <v>17</v>
      </c>
      <c r="AI48" s="60">
        <f>AZ39</f>
        <v>15</v>
      </c>
      <c r="AJ48" s="60">
        <f>BB39</f>
        <v>13</v>
      </c>
      <c r="AK48" s="60">
        <f>BD39</f>
        <v>10</v>
      </c>
      <c r="AL48" s="60">
        <f>BF39</f>
        <v>9</v>
      </c>
      <c r="AM48" s="60">
        <f>BH39</f>
        <v>24</v>
      </c>
      <c r="AN48" s="60">
        <f>BJ39</f>
        <v>50</v>
      </c>
      <c r="AO48" s="60">
        <f>BL39</f>
        <v>82</v>
      </c>
      <c r="AP48" s="60">
        <f>BN39</f>
        <v>81</v>
      </c>
      <c r="AQ48" s="60">
        <f>BP39</f>
        <v>135</v>
      </c>
      <c r="AR48" s="60">
        <f>BR39</f>
        <v>97</v>
      </c>
      <c r="AS48" s="60">
        <f>BT39</f>
        <v>76</v>
      </c>
      <c r="AT48" s="60">
        <f>BV39</f>
        <v>121</v>
      </c>
      <c r="AU48" s="60">
        <f>BX39</f>
        <v>184</v>
      </c>
      <c r="AV48" s="60">
        <f>BZ39</f>
        <v>336</v>
      </c>
      <c r="AW48" s="60">
        <f>CB39</f>
        <v>331</v>
      </c>
      <c r="AX48" s="60">
        <f>CD39</f>
        <v>582</v>
      </c>
      <c r="AY48" s="60">
        <f>CF39</f>
        <v>339</v>
      </c>
      <c r="AZ48" s="60">
        <f>CH39</f>
        <v>601</v>
      </c>
      <c r="BA48" s="60">
        <f>CJ39</f>
        <v>259</v>
      </c>
      <c r="BB48" s="60">
        <f>CL39</f>
        <v>80</v>
      </c>
      <c r="BC48" s="60">
        <f>CN39</f>
        <v>102</v>
      </c>
      <c r="BD48" s="60">
        <f>CP39</f>
        <v>82</v>
      </c>
      <c r="BE48" s="60">
        <f>CR39</f>
        <v>8</v>
      </c>
      <c r="BF48" s="60">
        <f>CT39</f>
        <v>10</v>
      </c>
      <c r="BG48" s="60">
        <f>CV39</f>
        <v>70</v>
      </c>
      <c r="BH48" s="60">
        <f>CX39</f>
        <v>0</v>
      </c>
      <c r="BI48" s="60">
        <f>CZ39</f>
        <v>6</v>
      </c>
      <c r="BJ48" s="60">
        <f>DB39</f>
        <v>0</v>
      </c>
      <c r="BK48" s="60">
        <f>DD39</f>
        <v>3</v>
      </c>
      <c r="BL48" s="60">
        <f>DF39</f>
        <v>0</v>
      </c>
      <c r="BM48" s="60">
        <f>DH39</f>
        <v>1</v>
      </c>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row>
    <row r="49" spans="2:65" ht="12.75">
      <c r="B49" s="12"/>
      <c r="J49" s="280" t="s">
        <v>1110</v>
      </c>
      <c r="K49" s="280"/>
      <c r="L49" s="280"/>
      <c r="M49" s="280"/>
      <c r="N49" s="60">
        <f>J43</f>
        <v>2</v>
      </c>
      <c r="O49" s="60">
        <f>L43</f>
        <v>2</v>
      </c>
      <c r="P49" s="60">
        <f>N43</f>
        <v>3</v>
      </c>
      <c r="Q49" s="60">
        <f>P43</f>
        <v>2</v>
      </c>
      <c r="R49" s="60">
        <f>R43</f>
        <v>3</v>
      </c>
      <c r="S49" s="60">
        <f>T43</f>
        <v>2</v>
      </c>
      <c r="T49" s="60">
        <f>V43</f>
        <v>2</v>
      </c>
      <c r="U49" s="60">
        <f>X43</f>
        <v>2</v>
      </c>
      <c r="V49" s="60">
        <f>Z43</f>
        <v>2</v>
      </c>
      <c r="W49" s="60">
        <f>AB43</f>
        <v>15</v>
      </c>
      <c r="X49" s="60">
        <f>AD43</f>
        <v>15</v>
      </c>
      <c r="Y49" s="60">
        <f>AF43</f>
        <v>15</v>
      </c>
      <c r="Z49" s="60">
        <f>AH43</f>
        <v>15</v>
      </c>
      <c r="AA49" s="60">
        <f>AJ43</f>
        <v>15</v>
      </c>
      <c r="AB49" s="60">
        <f>AL43</f>
        <v>15</v>
      </c>
      <c r="AC49" s="60">
        <f>AN43</f>
        <v>15</v>
      </c>
      <c r="AD49" s="60">
        <f>AP43</f>
        <v>15</v>
      </c>
      <c r="AE49" s="60">
        <f>AR43</f>
        <v>15</v>
      </c>
      <c r="AF49" s="60">
        <f>AT43</f>
        <v>15</v>
      </c>
      <c r="AG49" s="60">
        <f>AV43</f>
        <v>15</v>
      </c>
      <c r="AH49" s="60">
        <f>AX43</f>
        <v>15</v>
      </c>
      <c r="AI49" s="60">
        <f>AZ43</f>
        <v>15</v>
      </c>
      <c r="AJ49" s="60">
        <f>BB43</f>
        <v>15</v>
      </c>
      <c r="AK49" s="60">
        <f>BD43</f>
        <v>15</v>
      </c>
      <c r="AL49" s="60">
        <f>BF43</f>
        <v>15</v>
      </c>
      <c r="AM49" s="60">
        <f>BH43</f>
        <v>15</v>
      </c>
      <c r="AN49" s="60">
        <f>BJ43</f>
        <v>15</v>
      </c>
      <c r="AO49" s="60">
        <f>BL43</f>
        <v>15</v>
      </c>
      <c r="AP49" s="60">
        <f>BN43</f>
        <v>13</v>
      </c>
      <c r="AQ49" s="60">
        <f>BP43</f>
        <v>15</v>
      </c>
      <c r="AR49" s="60">
        <f>BR43</f>
        <v>14</v>
      </c>
      <c r="AS49" s="60">
        <f>BT43</f>
        <v>13</v>
      </c>
      <c r="AT49" s="60">
        <f>BV43</f>
        <v>13</v>
      </c>
      <c r="AU49" s="60">
        <f>BX43</f>
        <v>18</v>
      </c>
      <c r="AV49" s="60">
        <f>BZ43</f>
        <v>19</v>
      </c>
      <c r="AW49" s="60">
        <f>CB43</f>
        <v>14</v>
      </c>
      <c r="AX49" s="60">
        <f>CD43</f>
        <v>17</v>
      </c>
      <c r="AY49" s="60">
        <f>CF43</f>
        <v>11</v>
      </c>
      <c r="AZ49" s="60">
        <f>CH43</f>
        <v>15</v>
      </c>
      <c r="BA49" s="60">
        <f>CJ43</f>
        <v>8</v>
      </c>
      <c r="BB49" s="60">
        <f>CL43</f>
        <v>1</v>
      </c>
      <c r="BC49" s="60">
        <f>CN43</f>
        <v>2</v>
      </c>
      <c r="BD49" s="60">
        <f>CP43</f>
        <v>2</v>
      </c>
      <c r="BE49" s="60">
        <f>CR43</f>
        <v>1</v>
      </c>
      <c r="BF49" s="60">
        <f>CT43</f>
        <v>1</v>
      </c>
      <c r="BG49" s="60">
        <f>CV43</f>
        <v>4</v>
      </c>
      <c r="BH49" s="60">
        <f>CX43</f>
        <v>0</v>
      </c>
      <c r="BI49" s="60">
        <f>CZ43</f>
        <v>1</v>
      </c>
      <c r="BJ49" s="60">
        <f>DB43</f>
        <v>0</v>
      </c>
      <c r="BK49" s="60">
        <f>DD43</f>
        <v>1</v>
      </c>
      <c r="BL49" s="60">
        <f>DF43</f>
        <v>0</v>
      </c>
      <c r="BM49" s="60">
        <f>DH43</f>
        <v>1</v>
      </c>
    </row>
    <row r="50" spans="2:65" ht="12.75">
      <c r="B50" s="12"/>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row>
    <row r="51" spans="2:65" ht="12.75">
      <c r="B51" s="12"/>
      <c r="J51" s="49"/>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row>
    <row r="52" spans="2:65" ht="12.75">
      <c r="B52" s="12"/>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row>
    <row r="53" spans="2:65" ht="12.75">
      <c r="B53" s="12"/>
    </row>
    <row r="54" spans="2:65" ht="12.75">
      <c r="B54" s="12"/>
    </row>
    <row r="55" spans="2:65" ht="12.75">
      <c r="B55" s="12"/>
    </row>
    <row r="56" spans="2:65" ht="12.75">
      <c r="B56" s="12"/>
    </row>
    <row r="57" spans="2:65" ht="12.75">
      <c r="B57" s="12"/>
    </row>
    <row r="58" spans="2:65" ht="12.75">
      <c r="B58" s="12"/>
    </row>
    <row r="59" spans="2:65" ht="12.75">
      <c r="B59" s="12"/>
    </row>
    <row r="60" spans="2:65" ht="12.75">
      <c r="B60" s="12"/>
    </row>
    <row r="61" spans="2:65" ht="12.75">
      <c r="B61" s="12"/>
    </row>
    <row r="62" spans="2:65" ht="12.75">
      <c r="B62" s="12"/>
    </row>
    <row r="63" spans="2:65" ht="12.75">
      <c r="B63" s="12"/>
    </row>
    <row r="64" spans="2:65" ht="12.75">
      <c r="B64" s="12"/>
    </row>
    <row r="65" spans="2:2" ht="12.75">
      <c r="B65" s="12"/>
    </row>
    <row r="66" spans="2:2" ht="12.75">
      <c r="B66" s="12"/>
    </row>
    <row r="67" spans="2:2" ht="12.75">
      <c r="B67" s="12"/>
    </row>
    <row r="68" spans="2:2" ht="12.75">
      <c r="B68" s="12"/>
    </row>
    <row r="69" spans="2:2" ht="12.75">
      <c r="B69" s="12"/>
    </row>
    <row r="70" spans="2:2" ht="12.75">
      <c r="B70" s="12"/>
    </row>
    <row r="71" spans="2:2" ht="12.75">
      <c r="B71" s="12"/>
    </row>
  </sheetData>
  <mergeCells count="161">
    <mergeCell ref="DH39:DI39"/>
    <mergeCell ref="J39:K39"/>
    <mergeCell ref="L39:M39"/>
    <mergeCell ref="CP39:CQ39"/>
    <mergeCell ref="CR39:CS39"/>
    <mergeCell ref="CT39:CU39"/>
    <mergeCell ref="CV39:CW39"/>
    <mergeCell ref="CX39:CY39"/>
    <mergeCell ref="CZ39:DA39"/>
    <mergeCell ref="DB39:DC39"/>
    <mergeCell ref="DD39:DE39"/>
    <mergeCell ref="DF39:DG39"/>
    <mergeCell ref="BX39:BY39"/>
    <mergeCell ref="BZ39:CA39"/>
    <mergeCell ref="CB39:CC39"/>
    <mergeCell ref="CD39:CE39"/>
    <mergeCell ref="CF39:CG39"/>
    <mergeCell ref="CH39:CI39"/>
    <mergeCell ref="CJ39:CK39"/>
    <mergeCell ref="CL39:CM39"/>
    <mergeCell ref="CN39:CO39"/>
    <mergeCell ref="BF39:BG39"/>
    <mergeCell ref="BH39:BI39"/>
    <mergeCell ref="BJ39:BK39"/>
    <mergeCell ref="BR39:BS39"/>
    <mergeCell ref="BT39:BU39"/>
    <mergeCell ref="BV39:BW39"/>
    <mergeCell ref="J47:M47"/>
    <mergeCell ref="J49:M49"/>
    <mergeCell ref="J48:M48"/>
    <mergeCell ref="AT39:AU39"/>
    <mergeCell ref="AV39:AW39"/>
    <mergeCell ref="AX39:AY39"/>
    <mergeCell ref="AZ39:BA39"/>
    <mergeCell ref="BB39:BC39"/>
    <mergeCell ref="BD39:BE39"/>
    <mergeCell ref="N39:O39"/>
    <mergeCell ref="P39:Q39"/>
    <mergeCell ref="R39:S39"/>
    <mergeCell ref="T39:U39"/>
    <mergeCell ref="V39:W39"/>
    <mergeCell ref="T43:U43"/>
    <mergeCell ref="V43:W43"/>
    <mergeCell ref="X43:Y43"/>
    <mergeCell ref="Z43:AA43"/>
    <mergeCell ref="AD43:AE43"/>
    <mergeCell ref="AF43:AG43"/>
    <mergeCell ref="AH43:AI43"/>
    <mergeCell ref="DF3:DG3"/>
    <mergeCell ref="DD3:DE3"/>
    <mergeCell ref="DH3:DI3"/>
    <mergeCell ref="CF3:CG3"/>
    <mergeCell ref="CH3:CI3"/>
    <mergeCell ref="CZ3:DA3"/>
    <mergeCell ref="CN3:CO3"/>
    <mergeCell ref="CJ3:CK3"/>
    <mergeCell ref="CL3:CM3"/>
    <mergeCell ref="CX3:CY3"/>
    <mergeCell ref="CP3:CQ3"/>
    <mergeCell ref="CR3:CS3"/>
    <mergeCell ref="CT3:CU3"/>
    <mergeCell ref="CV3:CW3"/>
    <mergeCell ref="AP3:AQ3"/>
    <mergeCell ref="AF3:AG3"/>
    <mergeCell ref="BV3:BW3"/>
    <mergeCell ref="BX3:BY3"/>
    <mergeCell ref="BR3:BS3"/>
    <mergeCell ref="BT3:BU3"/>
    <mergeCell ref="DB3:DC3"/>
    <mergeCell ref="CB3:CC3"/>
    <mergeCell ref="BZ3:CA3"/>
    <mergeCell ref="CD3:CE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X3:Y3"/>
    <mergeCell ref="AR3:AS3"/>
    <mergeCell ref="Z3:AA3"/>
    <mergeCell ref="AD3:AE3"/>
    <mergeCell ref="V3:W3"/>
    <mergeCell ref="AN3:AO3"/>
    <mergeCell ref="P3:Q3"/>
    <mergeCell ref="R3:S3"/>
    <mergeCell ref="AB3:AC3"/>
    <mergeCell ref="AH3:AI3"/>
    <mergeCell ref="AH39:AI39"/>
    <mergeCell ref="AJ39:AK39"/>
    <mergeCell ref="AL39:AM39"/>
    <mergeCell ref="AN39:AO39"/>
    <mergeCell ref="X39:Y39"/>
    <mergeCell ref="Z39:AA39"/>
    <mergeCell ref="AB39:AC39"/>
    <mergeCell ref="AD39:AE39"/>
    <mergeCell ref="AF39:AG39"/>
    <mergeCell ref="AJ43:AK43"/>
    <mergeCell ref="AL43:AM43"/>
    <mergeCell ref="BH43:BI43"/>
    <mergeCell ref="BJ43:BK43"/>
    <mergeCell ref="AB43:AC43"/>
    <mergeCell ref="J43:K43"/>
    <mergeCell ref="L43:M43"/>
    <mergeCell ref="N43:O43"/>
    <mergeCell ref="P43:Q43"/>
    <mergeCell ref="R43:S43"/>
    <mergeCell ref="AN43:AO43"/>
    <mergeCell ref="AP43:AQ43"/>
    <mergeCell ref="AR43:AS43"/>
    <mergeCell ref="BL43:BM43"/>
    <mergeCell ref="BN43:BO43"/>
    <mergeCell ref="BP43:BQ43"/>
    <mergeCell ref="AX43:AY43"/>
    <mergeCell ref="AZ43:BA43"/>
    <mergeCell ref="BB43:BC43"/>
    <mergeCell ref="BD43:BE43"/>
    <mergeCell ref="BF43:BG43"/>
    <mergeCell ref="AP39:AQ39"/>
    <mergeCell ref="AR39:AS39"/>
    <mergeCell ref="AT43:AU43"/>
    <mergeCell ref="AV43:AW43"/>
    <mergeCell ref="BL39:BM39"/>
    <mergeCell ref="BN39:BO39"/>
    <mergeCell ref="BP39:BQ39"/>
    <mergeCell ref="DF43:DG43"/>
    <mergeCell ref="DH43:DI43"/>
    <mergeCell ref="CV43:CW43"/>
    <mergeCell ref="CX43:CY43"/>
    <mergeCell ref="CZ43:DA43"/>
    <mergeCell ref="DB43:DC43"/>
    <mergeCell ref="DD43:DE43"/>
    <mergeCell ref="CL43:CM43"/>
    <mergeCell ref="CN43:CO43"/>
    <mergeCell ref="CP43:CQ43"/>
    <mergeCell ref="CR43:CS43"/>
    <mergeCell ref="CT43:CU43"/>
    <mergeCell ref="CB43:CC43"/>
    <mergeCell ref="CD43:CE43"/>
    <mergeCell ref="CF43:CG43"/>
    <mergeCell ref="CH43:CI43"/>
    <mergeCell ref="CJ43:CK43"/>
    <mergeCell ref="BR43:BS43"/>
    <mergeCell ref="BT43:BU43"/>
    <mergeCell ref="BV43:BW43"/>
    <mergeCell ref="BX43:BY43"/>
    <mergeCell ref="BZ43:CA43"/>
  </mergeCells>
  <conditionalFormatting sqref="K35:DI36">
    <cfRule type="cellIs" dxfId="36" priority="34" operator="greaterThan">
      <formula>0</formula>
    </cfRule>
  </conditionalFormatting>
  <conditionalFormatting sqref="K5:DI34">
    <cfRule type="cellIs" dxfId="35" priority="1" operator="greaterThan">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2"/>
  <sheetViews>
    <sheetView zoomScale="85" zoomScaleNormal="85" workbookViewId="0">
      <pane xSplit="9" ySplit="4" topLeftCell="AN5" activePane="bottomRight" state="frozen"/>
      <selection pane="topRight" activeCell="J1" sqref="J1"/>
      <selection pane="bottomLeft" activeCell="A5" sqref="A5"/>
      <selection pane="bottomRight" activeCell="Q38" sqref="Q38"/>
    </sheetView>
  </sheetViews>
  <sheetFormatPr baseColWidth="10" defaultColWidth="14.42578125" defaultRowHeight="15.75" customHeight="1"/>
  <cols>
    <col min="9" max="9" width="38.28515625" customWidth="1"/>
    <col min="10" max="105" width="4.28515625" customWidth="1"/>
    <col min="106" max="113" width="3.85546875" customWidth="1"/>
  </cols>
  <sheetData>
    <row r="1" spans="1:113" ht="15.75" customHeight="1">
      <c r="A1" s="7" t="s">
        <v>0</v>
      </c>
      <c r="B1" s="7" t="s">
        <v>1</v>
      </c>
      <c r="C1" s="7" t="s">
        <v>2</v>
      </c>
      <c r="D1" s="1" t="s">
        <v>3</v>
      </c>
      <c r="E1" s="7" t="s">
        <v>4</v>
      </c>
      <c r="F1" s="9"/>
      <c r="G1" s="7" t="s">
        <v>5</v>
      </c>
      <c r="H1" s="7" t="s">
        <v>6</v>
      </c>
      <c r="I1" s="7" t="s">
        <v>7</v>
      </c>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4" t="s">
        <v>12</v>
      </c>
      <c r="E2" s="11" t="s">
        <v>13</v>
      </c>
      <c r="F2" s="7" t="s">
        <v>14</v>
      </c>
      <c r="G2" s="7" t="s">
        <v>15</v>
      </c>
      <c r="H2" s="7" t="s">
        <v>16</v>
      </c>
      <c r="I2" s="7" t="s">
        <v>17</v>
      </c>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27</v>
      </c>
      <c r="B5" s="275" t="s">
        <v>28</v>
      </c>
      <c r="C5" s="275" t="s">
        <v>29</v>
      </c>
      <c r="D5" s="275" t="s">
        <v>30</v>
      </c>
      <c r="E5" s="275" t="s">
        <v>35</v>
      </c>
      <c r="F5" s="275" t="s">
        <v>36</v>
      </c>
      <c r="G5" s="275" t="s">
        <v>37</v>
      </c>
      <c r="H5" s="275" t="s">
        <v>38</v>
      </c>
      <c r="I5" s="275" t="s">
        <v>814</v>
      </c>
      <c r="J5" s="275">
        <v>0</v>
      </c>
      <c r="K5" s="275">
        <v>0</v>
      </c>
      <c r="L5" s="275">
        <v>0</v>
      </c>
      <c r="M5" s="275">
        <v>0</v>
      </c>
      <c r="N5" s="275">
        <v>0</v>
      </c>
      <c r="O5" s="275">
        <v>0</v>
      </c>
      <c r="P5" s="275">
        <v>0</v>
      </c>
      <c r="Q5" s="275">
        <v>0</v>
      </c>
      <c r="R5" s="275">
        <v>0</v>
      </c>
      <c r="S5" s="275">
        <v>0</v>
      </c>
      <c r="T5" s="275">
        <v>0</v>
      </c>
      <c r="U5" s="275">
        <v>0</v>
      </c>
      <c r="V5" s="275">
        <v>0</v>
      </c>
      <c r="W5" s="275">
        <v>0</v>
      </c>
      <c r="X5" s="275">
        <v>0</v>
      </c>
      <c r="Y5" s="275">
        <v>0</v>
      </c>
      <c r="Z5" s="275">
        <v>0</v>
      </c>
      <c r="AA5" s="275">
        <v>0</v>
      </c>
      <c r="AB5" s="275">
        <v>0</v>
      </c>
      <c r="AC5" s="275">
        <v>0</v>
      </c>
      <c r="AD5" s="275">
        <v>0</v>
      </c>
      <c r="AE5" s="275">
        <v>0</v>
      </c>
      <c r="AF5" s="275">
        <v>0</v>
      </c>
      <c r="AG5" s="275">
        <v>0</v>
      </c>
      <c r="AH5" s="275">
        <v>0</v>
      </c>
      <c r="AI5" s="275">
        <v>0</v>
      </c>
      <c r="AJ5" s="275">
        <v>0</v>
      </c>
      <c r="AK5" s="275">
        <v>0</v>
      </c>
      <c r="AL5" s="275">
        <v>0</v>
      </c>
      <c r="AM5" s="275">
        <v>0</v>
      </c>
      <c r="AN5" s="275">
        <v>0</v>
      </c>
      <c r="AO5" s="275">
        <v>0</v>
      </c>
      <c r="AP5" s="275">
        <v>0</v>
      </c>
      <c r="AQ5" s="275">
        <v>0</v>
      </c>
      <c r="AR5" s="275">
        <v>0</v>
      </c>
      <c r="AS5" s="275">
        <v>0</v>
      </c>
      <c r="AT5" s="275" t="s">
        <v>678</v>
      </c>
      <c r="AU5" s="275" t="s">
        <v>678</v>
      </c>
      <c r="AV5" s="275">
        <v>0</v>
      </c>
      <c r="AW5" s="253">
        <v>2</v>
      </c>
      <c r="AX5" s="275" t="s">
        <v>678</v>
      </c>
      <c r="AY5" s="275" t="s">
        <v>678</v>
      </c>
      <c r="AZ5" s="275">
        <v>0</v>
      </c>
      <c r="BA5" s="253">
        <v>2</v>
      </c>
      <c r="BB5" s="275">
        <v>0</v>
      </c>
      <c r="BC5" s="275">
        <v>0</v>
      </c>
      <c r="BD5" s="275">
        <v>0</v>
      </c>
      <c r="BE5" s="253">
        <v>2</v>
      </c>
      <c r="BF5" s="275">
        <v>0</v>
      </c>
      <c r="BG5" s="275">
        <v>0</v>
      </c>
      <c r="BH5" s="275">
        <v>0</v>
      </c>
      <c r="BI5" s="275">
        <v>0</v>
      </c>
      <c r="BJ5" s="275">
        <v>0</v>
      </c>
      <c r="BK5" s="275">
        <v>0</v>
      </c>
      <c r="BL5" s="275">
        <v>2</v>
      </c>
      <c r="BM5" s="275">
        <v>0</v>
      </c>
      <c r="BN5" s="275">
        <v>0</v>
      </c>
      <c r="BO5" s="275">
        <v>0</v>
      </c>
      <c r="BP5" s="253">
        <v>2</v>
      </c>
      <c r="BQ5" s="253">
        <v>4</v>
      </c>
      <c r="BR5" s="253">
        <v>2</v>
      </c>
      <c r="BS5" s="253">
        <v>5</v>
      </c>
      <c r="BT5" s="253">
        <v>5</v>
      </c>
      <c r="BU5" s="253">
        <v>9</v>
      </c>
      <c r="BV5" s="253">
        <v>3</v>
      </c>
      <c r="BW5" s="253">
        <v>4</v>
      </c>
      <c r="BX5" s="253">
        <v>27</v>
      </c>
      <c r="BY5" s="253">
        <v>25</v>
      </c>
      <c r="BZ5" s="253">
        <v>120</v>
      </c>
      <c r="CA5" s="253">
        <v>102</v>
      </c>
      <c r="CB5" s="253">
        <v>90</v>
      </c>
      <c r="CC5" s="253">
        <v>134</v>
      </c>
      <c r="CD5" s="275">
        <v>0</v>
      </c>
      <c r="CE5" s="275">
        <v>0</v>
      </c>
      <c r="CF5" s="275">
        <v>0</v>
      </c>
      <c r="CG5" s="275">
        <v>0</v>
      </c>
      <c r="CH5" s="275"/>
      <c r="CI5" s="275"/>
      <c r="CJ5" s="275"/>
      <c r="CK5" s="275"/>
      <c r="CL5" s="289" t="s">
        <v>1111</v>
      </c>
      <c r="CM5" s="285"/>
      <c r="CN5" s="10"/>
      <c r="CO5" s="10"/>
      <c r="CP5" s="10"/>
      <c r="CQ5" s="10"/>
      <c r="CR5" s="10"/>
      <c r="CS5" s="10"/>
      <c r="CT5" s="10"/>
      <c r="CU5" s="10"/>
      <c r="CV5" s="10"/>
      <c r="CW5" s="10"/>
      <c r="CX5" s="10"/>
      <c r="CY5" s="10"/>
      <c r="CZ5" s="10"/>
      <c r="DA5" s="10"/>
      <c r="DB5" s="10"/>
      <c r="DC5" s="10"/>
      <c r="DD5" s="10"/>
      <c r="DE5" s="10"/>
      <c r="DF5" s="10"/>
      <c r="DG5" s="10"/>
      <c r="DH5" s="10"/>
      <c r="DI5" s="10"/>
    </row>
    <row r="6" spans="1:113" ht="15.75" customHeight="1">
      <c r="A6" s="275" t="s">
        <v>27</v>
      </c>
      <c r="B6" s="275" t="s">
        <v>28</v>
      </c>
      <c r="C6" s="275" t="s">
        <v>41</v>
      </c>
      <c r="D6" s="275" t="s">
        <v>30</v>
      </c>
      <c r="E6" s="275" t="s">
        <v>35</v>
      </c>
      <c r="F6" s="275" t="s">
        <v>44</v>
      </c>
      <c r="G6" s="275" t="s">
        <v>46</v>
      </c>
      <c r="H6" s="275" t="s">
        <v>38</v>
      </c>
      <c r="I6" s="275" t="s">
        <v>39</v>
      </c>
      <c r="J6" s="275" t="s">
        <v>47</v>
      </c>
      <c r="K6" s="275"/>
      <c r="L6" s="275" t="s">
        <v>678</v>
      </c>
      <c r="M6" s="275" t="s">
        <v>678</v>
      </c>
      <c r="N6" s="275" t="s">
        <v>678</v>
      </c>
      <c r="O6" s="275" t="s">
        <v>678</v>
      </c>
      <c r="P6" s="275" t="s">
        <v>678</v>
      </c>
      <c r="Q6" s="275" t="s">
        <v>678</v>
      </c>
      <c r="R6" s="275" t="s">
        <v>678</v>
      </c>
      <c r="S6" s="275" t="s">
        <v>678</v>
      </c>
      <c r="T6" s="275" t="s">
        <v>678</v>
      </c>
      <c r="U6" s="275" t="s">
        <v>678</v>
      </c>
      <c r="V6" s="275" t="s">
        <v>678</v>
      </c>
      <c r="W6" s="275" t="s">
        <v>678</v>
      </c>
      <c r="X6" s="275" t="s">
        <v>678</v>
      </c>
      <c r="Y6" s="275" t="s">
        <v>678</v>
      </c>
      <c r="Z6" s="275" t="s">
        <v>678</v>
      </c>
      <c r="AA6" s="275" t="s">
        <v>678</v>
      </c>
      <c r="AB6" s="275" t="s">
        <v>678</v>
      </c>
      <c r="AC6" s="275" t="s">
        <v>678</v>
      </c>
      <c r="AD6" s="275" t="s">
        <v>678</v>
      </c>
      <c r="AE6" s="275" t="s">
        <v>678</v>
      </c>
      <c r="AF6" s="275" t="s">
        <v>678</v>
      </c>
      <c r="AG6" s="275" t="s">
        <v>678</v>
      </c>
      <c r="AH6" s="275" t="s">
        <v>678</v>
      </c>
      <c r="AI6" s="275" t="s">
        <v>678</v>
      </c>
      <c r="AJ6" s="275" t="s">
        <v>678</v>
      </c>
      <c r="AK6" s="275" t="s">
        <v>678</v>
      </c>
      <c r="AL6" s="275">
        <v>0</v>
      </c>
      <c r="AM6" s="275">
        <v>0</v>
      </c>
      <c r="AN6" s="275" t="s">
        <v>678</v>
      </c>
      <c r="AO6" s="275" t="s">
        <v>678</v>
      </c>
      <c r="AP6" s="275" t="s">
        <v>678</v>
      </c>
      <c r="AQ6" s="275" t="s">
        <v>678</v>
      </c>
      <c r="AR6" s="275">
        <v>0</v>
      </c>
      <c r="AS6" s="275">
        <v>0</v>
      </c>
      <c r="AT6" s="275" t="s">
        <v>678</v>
      </c>
      <c r="AU6" s="275" t="s">
        <v>678</v>
      </c>
      <c r="AV6" s="275">
        <v>0</v>
      </c>
      <c r="AW6" s="275">
        <v>0</v>
      </c>
      <c r="AX6" s="275" t="s">
        <v>678</v>
      </c>
      <c r="AY6" s="275" t="s">
        <v>678</v>
      </c>
      <c r="AZ6" s="275">
        <v>0</v>
      </c>
      <c r="BA6" s="275">
        <v>0</v>
      </c>
      <c r="BB6" s="275">
        <v>0</v>
      </c>
      <c r="BC6" s="275">
        <v>0</v>
      </c>
      <c r="BD6" s="275">
        <v>0</v>
      </c>
      <c r="BE6" s="275">
        <v>0</v>
      </c>
      <c r="BF6" s="275">
        <v>0</v>
      </c>
      <c r="BG6" s="275">
        <v>0</v>
      </c>
      <c r="BH6" s="275">
        <v>0</v>
      </c>
      <c r="BI6" s="275">
        <v>0</v>
      </c>
      <c r="BJ6" s="275">
        <v>0</v>
      </c>
      <c r="BK6" s="275">
        <v>0</v>
      </c>
      <c r="BL6" s="275">
        <v>0</v>
      </c>
      <c r="BM6" s="275">
        <v>0</v>
      </c>
      <c r="BN6" s="275">
        <v>0</v>
      </c>
      <c r="BO6" s="275">
        <v>0</v>
      </c>
      <c r="BP6" s="275" t="s">
        <v>678</v>
      </c>
      <c r="BQ6" s="275" t="s">
        <v>678</v>
      </c>
      <c r="BR6" s="275" t="s">
        <v>678</v>
      </c>
      <c r="BS6" s="275" t="s">
        <v>678</v>
      </c>
      <c r="BT6" s="275" t="s">
        <v>678</v>
      </c>
      <c r="BU6" s="275" t="s">
        <v>678</v>
      </c>
      <c r="BV6" s="275" t="s">
        <v>678</v>
      </c>
      <c r="BW6" s="275" t="s">
        <v>448</v>
      </c>
      <c r="BX6" s="275" t="s">
        <v>448</v>
      </c>
      <c r="BY6" s="275" t="s">
        <v>448</v>
      </c>
      <c r="BZ6" s="275" t="s">
        <v>448</v>
      </c>
      <c r="CA6" s="275" t="s">
        <v>448</v>
      </c>
      <c r="CB6" s="275" t="s">
        <v>678</v>
      </c>
      <c r="CC6" s="275" t="s">
        <v>678</v>
      </c>
      <c r="CD6" s="275" t="s">
        <v>678</v>
      </c>
      <c r="CE6" s="275" t="s">
        <v>678</v>
      </c>
      <c r="CF6" s="275">
        <v>0</v>
      </c>
      <c r="CG6" s="275">
        <v>0</v>
      </c>
      <c r="CH6" s="275"/>
      <c r="CI6" s="275"/>
      <c r="CJ6" s="275"/>
      <c r="CK6" s="275"/>
      <c r="CL6" s="285"/>
      <c r="CM6" s="285"/>
      <c r="CN6" s="10"/>
      <c r="CO6" s="10"/>
      <c r="CP6" s="10"/>
      <c r="CQ6" s="10"/>
      <c r="CR6" s="10"/>
      <c r="CS6" s="10"/>
      <c r="CT6" s="10"/>
      <c r="CU6" s="10"/>
      <c r="CV6" s="10"/>
      <c r="CW6" s="10"/>
      <c r="CX6" s="10"/>
      <c r="CY6" s="10"/>
      <c r="CZ6" s="10"/>
      <c r="DA6" s="10"/>
      <c r="DB6" s="10"/>
      <c r="DC6" s="10"/>
      <c r="DD6" s="10"/>
      <c r="DE6" s="10"/>
      <c r="DF6" s="10"/>
      <c r="DG6" s="10"/>
      <c r="DH6" s="10"/>
      <c r="DI6" s="10"/>
    </row>
    <row r="7" spans="1:113" ht="15.75" customHeight="1">
      <c r="A7" s="275" t="s">
        <v>27</v>
      </c>
      <c r="B7" s="275" t="s">
        <v>48</v>
      </c>
      <c r="C7" s="275" t="s">
        <v>49</v>
      </c>
      <c r="D7" s="275" t="s">
        <v>30</v>
      </c>
      <c r="E7" s="275" t="s">
        <v>50</v>
      </c>
      <c r="F7" s="275" t="s">
        <v>51</v>
      </c>
      <c r="G7" s="275" t="s">
        <v>52</v>
      </c>
      <c r="H7" s="275" t="s">
        <v>53</v>
      </c>
      <c r="I7" s="275" t="s">
        <v>54</v>
      </c>
      <c r="J7" s="275"/>
      <c r="K7" s="275"/>
      <c r="L7" s="275" t="s">
        <v>678</v>
      </c>
      <c r="M7" s="275" t="s">
        <v>678</v>
      </c>
      <c r="N7" s="275" t="s">
        <v>678</v>
      </c>
      <c r="O7" s="275" t="s">
        <v>678</v>
      </c>
      <c r="P7" s="275" t="s">
        <v>678</v>
      </c>
      <c r="Q7" s="275" t="s">
        <v>678</v>
      </c>
      <c r="R7" s="275" t="s">
        <v>678</v>
      </c>
      <c r="S7" s="275" t="s">
        <v>678</v>
      </c>
      <c r="T7" s="275" t="s">
        <v>678</v>
      </c>
      <c r="U7" s="275" t="s">
        <v>678</v>
      </c>
      <c r="V7" s="275" t="s">
        <v>678</v>
      </c>
      <c r="W7" s="275" t="s">
        <v>678</v>
      </c>
      <c r="X7" s="275" t="s">
        <v>678</v>
      </c>
      <c r="Y7" s="275" t="s">
        <v>678</v>
      </c>
      <c r="Z7" s="275" t="s">
        <v>678</v>
      </c>
      <c r="AA7" s="275" t="s">
        <v>678</v>
      </c>
      <c r="AB7" s="275" t="s">
        <v>678</v>
      </c>
      <c r="AC7" s="275" t="s">
        <v>678</v>
      </c>
      <c r="AD7" s="275" t="s">
        <v>678</v>
      </c>
      <c r="AE7" s="275" t="s">
        <v>678</v>
      </c>
      <c r="AF7" s="275" t="s">
        <v>678</v>
      </c>
      <c r="AG7" s="275" t="s">
        <v>678</v>
      </c>
      <c r="AH7" s="275" t="s">
        <v>678</v>
      </c>
      <c r="AI7" s="275" t="s">
        <v>678</v>
      </c>
      <c r="AJ7" s="275" t="s">
        <v>678</v>
      </c>
      <c r="AK7" s="275" t="s">
        <v>678</v>
      </c>
      <c r="AL7" s="275" t="s">
        <v>678</v>
      </c>
      <c r="AM7" s="275" t="s">
        <v>678</v>
      </c>
      <c r="AN7" s="275" t="s">
        <v>678</v>
      </c>
      <c r="AO7" s="275" t="s">
        <v>678</v>
      </c>
      <c r="AP7" s="275" t="s">
        <v>678</v>
      </c>
      <c r="AQ7" s="275" t="s">
        <v>678</v>
      </c>
      <c r="AR7" s="275" t="s">
        <v>678</v>
      </c>
      <c r="AS7" s="275" t="s">
        <v>678</v>
      </c>
      <c r="AT7" s="275">
        <v>0</v>
      </c>
      <c r="AU7" s="275">
        <v>0</v>
      </c>
      <c r="AV7" s="275">
        <v>0</v>
      </c>
      <c r="AW7" s="275">
        <v>0</v>
      </c>
      <c r="AX7" s="275">
        <v>0</v>
      </c>
      <c r="AY7" s="275">
        <v>0</v>
      </c>
      <c r="AZ7" s="275">
        <v>0</v>
      </c>
      <c r="BA7" s="275">
        <v>0</v>
      </c>
      <c r="BB7" s="275">
        <v>0</v>
      </c>
      <c r="BC7" s="275">
        <v>0</v>
      </c>
      <c r="BD7" s="275">
        <v>0</v>
      </c>
      <c r="BE7" s="275">
        <v>0</v>
      </c>
      <c r="BF7" s="275">
        <v>0</v>
      </c>
      <c r="BG7" s="275">
        <v>0</v>
      </c>
      <c r="BH7" s="275">
        <v>0</v>
      </c>
      <c r="BI7" s="275">
        <v>0</v>
      </c>
      <c r="BJ7" s="253">
        <v>1</v>
      </c>
      <c r="BK7" s="253">
        <v>1</v>
      </c>
      <c r="BL7" s="275">
        <v>0</v>
      </c>
      <c r="BM7" s="253">
        <v>1</v>
      </c>
      <c r="BN7" s="253">
        <v>1</v>
      </c>
      <c r="BO7" s="253">
        <v>1</v>
      </c>
      <c r="BP7" s="275">
        <v>0</v>
      </c>
      <c r="BQ7" s="275">
        <v>0</v>
      </c>
      <c r="BR7" s="275">
        <v>0</v>
      </c>
      <c r="BS7" s="253">
        <v>1</v>
      </c>
      <c r="BT7" s="275">
        <v>0</v>
      </c>
      <c r="BU7" s="253">
        <v>1</v>
      </c>
      <c r="BV7" s="253">
        <v>1</v>
      </c>
      <c r="BW7" s="253">
        <v>3</v>
      </c>
      <c r="BX7" s="253">
        <v>2</v>
      </c>
      <c r="BY7" s="253">
        <v>1</v>
      </c>
      <c r="BZ7" s="253">
        <v>5</v>
      </c>
      <c r="CA7" s="253">
        <v>10</v>
      </c>
      <c r="CB7" s="253">
        <v>18</v>
      </c>
      <c r="CC7" s="253">
        <v>32</v>
      </c>
      <c r="CD7" s="275"/>
      <c r="CE7" s="275"/>
      <c r="CF7" s="253">
        <v>76</v>
      </c>
      <c r="CG7" s="253">
        <v>63</v>
      </c>
      <c r="CH7" s="253">
        <v>61</v>
      </c>
      <c r="CI7" s="253">
        <v>37</v>
      </c>
      <c r="CJ7" s="275"/>
      <c r="CK7" s="275"/>
      <c r="CL7" s="285"/>
      <c r="CM7" s="285"/>
      <c r="CN7" s="10"/>
      <c r="CO7" s="10"/>
      <c r="CP7" s="10"/>
      <c r="CQ7" s="10"/>
      <c r="CR7" s="10"/>
      <c r="CS7" s="10"/>
      <c r="CT7" s="10"/>
      <c r="CU7" s="10"/>
      <c r="CV7" s="10"/>
      <c r="CW7" s="10"/>
      <c r="CX7" s="10"/>
      <c r="CY7" s="10"/>
      <c r="CZ7" s="10"/>
      <c r="DA7" s="10"/>
      <c r="DB7" s="10"/>
      <c r="DC7" s="10"/>
      <c r="DD7" s="10"/>
      <c r="DE7" s="10"/>
      <c r="DF7" s="10"/>
      <c r="DG7" s="10"/>
      <c r="DH7" s="10"/>
      <c r="DI7" s="10"/>
    </row>
    <row r="8" spans="1:113" ht="15.75" customHeight="1">
      <c r="A8" s="275" t="s">
        <v>27</v>
      </c>
      <c r="B8" s="275" t="s">
        <v>59</v>
      </c>
      <c r="C8" s="275" t="s">
        <v>49</v>
      </c>
      <c r="D8" s="275" t="s">
        <v>30</v>
      </c>
      <c r="E8" s="275" t="s">
        <v>60</v>
      </c>
      <c r="F8" s="275" t="s">
        <v>61</v>
      </c>
      <c r="G8" s="275" t="s">
        <v>62</v>
      </c>
      <c r="H8" s="275" t="s">
        <v>63</v>
      </c>
      <c r="I8" s="275"/>
      <c r="J8" s="275"/>
      <c r="K8" s="275"/>
      <c r="L8" s="275" t="s">
        <v>678</v>
      </c>
      <c r="M8" s="275" t="s">
        <v>678</v>
      </c>
      <c r="N8" s="275" t="s">
        <v>678</v>
      </c>
      <c r="O8" s="275" t="s">
        <v>678</v>
      </c>
      <c r="P8" s="275" t="s">
        <v>678</v>
      </c>
      <c r="Q8" s="275" t="s">
        <v>678</v>
      </c>
      <c r="R8" s="275" t="s">
        <v>678</v>
      </c>
      <c r="S8" s="275" t="s">
        <v>678</v>
      </c>
      <c r="T8" s="275" t="s">
        <v>678</v>
      </c>
      <c r="U8" s="275" t="s">
        <v>678</v>
      </c>
      <c r="V8" s="275" t="s">
        <v>678</v>
      </c>
      <c r="W8" s="275" t="s">
        <v>678</v>
      </c>
      <c r="X8" s="275" t="s">
        <v>678</v>
      </c>
      <c r="Y8" s="275" t="s">
        <v>678</v>
      </c>
      <c r="Z8" s="275" t="s">
        <v>678</v>
      </c>
      <c r="AA8" s="275" t="s">
        <v>678</v>
      </c>
      <c r="AB8" s="275" t="s">
        <v>678</v>
      </c>
      <c r="AC8" s="275" t="s">
        <v>678</v>
      </c>
      <c r="AD8" s="275" t="s">
        <v>678</v>
      </c>
      <c r="AE8" s="275" t="s">
        <v>678</v>
      </c>
      <c r="AF8" s="275" t="s">
        <v>678</v>
      </c>
      <c r="AG8" s="275" t="s">
        <v>678</v>
      </c>
      <c r="AH8" s="275" t="s">
        <v>678</v>
      </c>
      <c r="AI8" s="275" t="s">
        <v>678</v>
      </c>
      <c r="AJ8" s="275" t="s">
        <v>678</v>
      </c>
      <c r="AK8" s="275" t="s">
        <v>678</v>
      </c>
      <c r="AL8" s="275" t="s">
        <v>678</v>
      </c>
      <c r="AM8" s="275" t="s">
        <v>678</v>
      </c>
      <c r="AN8" s="275" t="s">
        <v>678</v>
      </c>
      <c r="AO8" s="275" t="s">
        <v>678</v>
      </c>
      <c r="AP8" s="275" t="s">
        <v>678</v>
      </c>
      <c r="AQ8" s="275" t="s">
        <v>678</v>
      </c>
      <c r="AR8" s="275" t="s">
        <v>678</v>
      </c>
      <c r="AS8" s="275" t="s">
        <v>678</v>
      </c>
      <c r="AT8" s="275">
        <v>0</v>
      </c>
      <c r="AU8" s="253">
        <v>1</v>
      </c>
      <c r="AV8" s="275">
        <v>0</v>
      </c>
      <c r="AW8" s="253">
        <v>1</v>
      </c>
      <c r="AX8" s="275">
        <v>0</v>
      </c>
      <c r="AY8" s="275">
        <v>0</v>
      </c>
      <c r="AZ8" s="275">
        <v>0</v>
      </c>
      <c r="BA8" s="275">
        <v>0</v>
      </c>
      <c r="BB8" s="275">
        <v>0</v>
      </c>
      <c r="BC8" s="275">
        <v>0</v>
      </c>
      <c r="BD8" s="275">
        <v>0</v>
      </c>
      <c r="BE8" s="275">
        <v>0</v>
      </c>
      <c r="BF8" s="275">
        <v>0</v>
      </c>
      <c r="BG8" s="275">
        <v>0</v>
      </c>
      <c r="BH8" s="275">
        <v>0</v>
      </c>
      <c r="BI8" s="275">
        <v>0</v>
      </c>
      <c r="BJ8" s="275">
        <v>0</v>
      </c>
      <c r="BK8" s="275">
        <v>0</v>
      </c>
      <c r="BL8" s="275">
        <v>0</v>
      </c>
      <c r="BM8" s="275">
        <v>0</v>
      </c>
      <c r="BN8" s="275">
        <v>1</v>
      </c>
      <c r="BO8" s="275">
        <v>0</v>
      </c>
      <c r="BP8" s="253">
        <v>1</v>
      </c>
      <c r="BQ8" s="253">
        <v>1</v>
      </c>
      <c r="BR8" s="275">
        <v>0</v>
      </c>
      <c r="BS8" s="253">
        <v>1</v>
      </c>
      <c r="BT8" s="253">
        <v>2</v>
      </c>
      <c r="BU8" s="253">
        <v>1</v>
      </c>
      <c r="BV8" s="275">
        <v>0</v>
      </c>
      <c r="BW8" s="275">
        <v>0</v>
      </c>
      <c r="BX8" s="275">
        <v>0</v>
      </c>
      <c r="BY8" s="275">
        <v>0</v>
      </c>
      <c r="BZ8" s="253">
        <v>3</v>
      </c>
      <c r="CA8" s="253">
        <v>8</v>
      </c>
      <c r="CB8" s="253">
        <v>26</v>
      </c>
      <c r="CC8" s="253">
        <v>52</v>
      </c>
      <c r="CD8" s="253">
        <v>40</v>
      </c>
      <c r="CE8" s="253">
        <v>54</v>
      </c>
      <c r="CF8" s="253">
        <v>66</v>
      </c>
      <c r="CG8" s="253">
        <v>73</v>
      </c>
      <c r="CH8" s="253">
        <v>48</v>
      </c>
      <c r="CI8" s="253">
        <v>52</v>
      </c>
      <c r="CJ8" s="253">
        <v>48</v>
      </c>
      <c r="CK8" s="253">
        <v>47</v>
      </c>
      <c r="CL8" s="285"/>
      <c r="CM8" s="285"/>
      <c r="CN8" s="10"/>
      <c r="CO8" s="10"/>
      <c r="CP8" s="10"/>
      <c r="CQ8" s="10"/>
      <c r="CR8" s="10"/>
      <c r="CS8" s="10"/>
      <c r="CT8" s="10"/>
      <c r="CU8" s="10"/>
      <c r="CV8" s="10"/>
      <c r="CW8" s="10"/>
      <c r="CX8" s="10"/>
      <c r="CY8" s="10"/>
      <c r="CZ8" s="10"/>
      <c r="DA8" s="10"/>
      <c r="DB8" s="10"/>
      <c r="DC8" s="10"/>
      <c r="DD8" s="10"/>
      <c r="DE8" s="10"/>
      <c r="DF8" s="10"/>
      <c r="DG8" s="10"/>
      <c r="DH8" s="10"/>
      <c r="DI8" s="10"/>
    </row>
    <row r="9" spans="1:113" ht="15.75" customHeight="1">
      <c r="A9" s="275" t="s">
        <v>27</v>
      </c>
      <c r="B9" s="275" t="s">
        <v>64</v>
      </c>
      <c r="C9" s="275" t="s">
        <v>49</v>
      </c>
      <c r="D9" s="275" t="s">
        <v>30</v>
      </c>
      <c r="E9" s="275" t="s">
        <v>65</v>
      </c>
      <c r="F9" s="275" t="s">
        <v>66</v>
      </c>
      <c r="G9" s="275" t="s">
        <v>67</v>
      </c>
      <c r="H9" s="275" t="s">
        <v>63</v>
      </c>
      <c r="I9" s="275" t="s">
        <v>68</v>
      </c>
      <c r="J9" s="275"/>
      <c r="K9" s="275"/>
      <c r="L9" s="275">
        <v>0</v>
      </c>
      <c r="M9" s="275">
        <v>0</v>
      </c>
      <c r="N9" s="275">
        <v>0</v>
      </c>
      <c r="O9" s="275">
        <v>0</v>
      </c>
      <c r="P9" s="275">
        <v>0</v>
      </c>
      <c r="Q9" s="275">
        <v>0</v>
      </c>
      <c r="R9" s="275">
        <v>0</v>
      </c>
      <c r="S9" s="275">
        <v>0</v>
      </c>
      <c r="T9" s="275">
        <v>0</v>
      </c>
      <c r="U9" s="275">
        <v>0</v>
      </c>
      <c r="V9" s="275">
        <v>0</v>
      </c>
      <c r="W9" s="275">
        <v>0</v>
      </c>
      <c r="X9" s="275">
        <v>0</v>
      </c>
      <c r="Y9" s="275">
        <v>0</v>
      </c>
      <c r="Z9" s="275">
        <v>0</v>
      </c>
      <c r="AA9" s="275">
        <v>0</v>
      </c>
      <c r="AB9" s="275">
        <v>0</v>
      </c>
      <c r="AC9" s="275">
        <v>0</v>
      </c>
      <c r="AD9" s="275">
        <v>0</v>
      </c>
      <c r="AE9" s="275">
        <v>0</v>
      </c>
      <c r="AF9" s="275">
        <v>0</v>
      </c>
      <c r="AG9" s="275">
        <v>0</v>
      </c>
      <c r="AH9" s="275">
        <v>0</v>
      </c>
      <c r="AI9" s="275">
        <v>0</v>
      </c>
      <c r="AJ9" s="275">
        <v>0</v>
      </c>
      <c r="AK9" s="275">
        <v>0</v>
      </c>
      <c r="AL9" s="275">
        <v>0</v>
      </c>
      <c r="AM9" s="275">
        <v>0</v>
      </c>
      <c r="AN9" s="275">
        <v>0</v>
      </c>
      <c r="AO9" s="275">
        <v>0</v>
      </c>
      <c r="AP9" s="275">
        <v>0</v>
      </c>
      <c r="AQ9" s="275">
        <v>0</v>
      </c>
      <c r="AR9" s="275">
        <v>0</v>
      </c>
      <c r="AS9" s="275">
        <v>0</v>
      </c>
      <c r="AT9" s="275">
        <v>0</v>
      </c>
      <c r="AU9" s="275">
        <v>0</v>
      </c>
      <c r="AV9" s="275">
        <v>0</v>
      </c>
      <c r="AW9" s="275">
        <v>0</v>
      </c>
      <c r="AX9" s="275">
        <v>0</v>
      </c>
      <c r="AY9" s="275">
        <v>0</v>
      </c>
      <c r="AZ9" s="275">
        <v>0</v>
      </c>
      <c r="BA9" s="275">
        <v>0</v>
      </c>
      <c r="BB9" s="275">
        <v>0</v>
      </c>
      <c r="BC9" s="275">
        <v>0</v>
      </c>
      <c r="BD9" s="275">
        <v>0</v>
      </c>
      <c r="BE9" s="275">
        <v>0</v>
      </c>
      <c r="BF9" s="275">
        <v>0</v>
      </c>
      <c r="BG9" s="275">
        <v>0</v>
      </c>
      <c r="BH9" s="275">
        <v>0</v>
      </c>
      <c r="BI9" s="253">
        <v>2</v>
      </c>
      <c r="BJ9" s="253">
        <v>1</v>
      </c>
      <c r="BK9" s="275">
        <v>0</v>
      </c>
      <c r="BL9" s="253">
        <v>4</v>
      </c>
      <c r="BM9" s="275">
        <v>0</v>
      </c>
      <c r="BN9" s="253">
        <v>6</v>
      </c>
      <c r="BO9" s="275">
        <v>0</v>
      </c>
      <c r="BP9" s="253">
        <v>5</v>
      </c>
      <c r="BQ9" s="275">
        <v>0</v>
      </c>
      <c r="BR9" s="253">
        <v>5</v>
      </c>
      <c r="BS9" s="253">
        <v>3</v>
      </c>
      <c r="BT9" s="253">
        <v>2</v>
      </c>
      <c r="BU9" s="275">
        <v>0</v>
      </c>
      <c r="BV9" s="253">
        <v>1</v>
      </c>
      <c r="BW9" s="275">
        <v>0</v>
      </c>
      <c r="BX9" s="275">
        <v>0</v>
      </c>
      <c r="BY9" s="275">
        <v>0</v>
      </c>
      <c r="BZ9" s="275">
        <v>0</v>
      </c>
      <c r="CA9" s="253">
        <v>1</v>
      </c>
      <c r="CB9" s="275">
        <v>0</v>
      </c>
      <c r="CC9" s="253">
        <v>2</v>
      </c>
      <c r="CD9" s="253">
        <v>2</v>
      </c>
      <c r="CE9" s="253">
        <v>3</v>
      </c>
      <c r="CF9" s="253">
        <v>1</v>
      </c>
      <c r="CG9" s="253">
        <v>2</v>
      </c>
      <c r="CH9" s="275">
        <v>0</v>
      </c>
      <c r="CI9" s="275">
        <v>0</v>
      </c>
      <c r="CJ9" s="275">
        <v>0</v>
      </c>
      <c r="CK9" s="253">
        <v>1</v>
      </c>
      <c r="CL9" s="285"/>
      <c r="CM9" s="285"/>
      <c r="CN9" s="10"/>
      <c r="CO9" s="10"/>
      <c r="CP9" s="10"/>
      <c r="CQ9" s="10"/>
      <c r="CR9" s="10"/>
      <c r="CS9" s="10"/>
      <c r="CT9" s="10"/>
      <c r="CU9" s="10"/>
      <c r="CV9" s="10"/>
      <c r="CW9" s="10"/>
      <c r="CX9" s="10"/>
      <c r="CY9" s="10"/>
      <c r="CZ9" s="10"/>
      <c r="DA9" s="10"/>
      <c r="DB9" s="10"/>
      <c r="DC9" s="10"/>
      <c r="DD9" s="10"/>
      <c r="DE9" s="10"/>
      <c r="DF9" s="10"/>
      <c r="DG9" s="10"/>
      <c r="DH9" s="10"/>
      <c r="DI9" s="10"/>
    </row>
    <row r="10" spans="1:113" ht="15.75" customHeight="1">
      <c r="A10" s="275" t="s">
        <v>27</v>
      </c>
      <c r="B10" s="275" t="s">
        <v>72</v>
      </c>
      <c r="C10" s="275" t="s">
        <v>49</v>
      </c>
      <c r="D10" s="275" t="s">
        <v>30</v>
      </c>
      <c r="E10" s="275" t="s">
        <v>73</v>
      </c>
      <c r="F10" s="275" t="s">
        <v>74</v>
      </c>
      <c r="G10" s="275" t="s">
        <v>75</v>
      </c>
      <c r="H10" s="275" t="s">
        <v>33</v>
      </c>
      <c r="I10" s="275" t="s">
        <v>76</v>
      </c>
      <c r="J10" s="275"/>
      <c r="K10" s="275"/>
      <c r="L10" s="275" t="s">
        <v>678</v>
      </c>
      <c r="M10" s="275" t="s">
        <v>678</v>
      </c>
      <c r="N10" s="275" t="s">
        <v>678</v>
      </c>
      <c r="O10" s="275" t="s">
        <v>678</v>
      </c>
      <c r="P10" s="275" t="s">
        <v>678</v>
      </c>
      <c r="Q10" s="275" t="s">
        <v>678</v>
      </c>
      <c r="R10" s="275" t="s">
        <v>678</v>
      </c>
      <c r="S10" s="275" t="s">
        <v>678</v>
      </c>
      <c r="T10" s="275" t="s">
        <v>678</v>
      </c>
      <c r="U10" s="275" t="s">
        <v>678</v>
      </c>
      <c r="V10" s="275" t="s">
        <v>678</v>
      </c>
      <c r="W10" s="275" t="s">
        <v>678</v>
      </c>
      <c r="X10" s="275" t="s">
        <v>678</v>
      </c>
      <c r="Y10" s="275" t="s">
        <v>678</v>
      </c>
      <c r="Z10" s="275" t="s">
        <v>678</v>
      </c>
      <c r="AA10" s="275" t="s">
        <v>678</v>
      </c>
      <c r="AB10" s="275" t="s">
        <v>678</v>
      </c>
      <c r="AC10" s="275" t="s">
        <v>678</v>
      </c>
      <c r="AD10" s="275" t="s">
        <v>678</v>
      </c>
      <c r="AE10" s="275" t="s">
        <v>678</v>
      </c>
      <c r="AF10" s="275" t="s">
        <v>678</v>
      </c>
      <c r="AG10" s="275" t="s">
        <v>678</v>
      </c>
      <c r="AH10" s="275" t="s">
        <v>678</v>
      </c>
      <c r="AI10" s="275" t="s">
        <v>678</v>
      </c>
      <c r="AJ10" s="275" t="s">
        <v>678</v>
      </c>
      <c r="AK10" s="275" t="s">
        <v>678</v>
      </c>
      <c r="AL10" s="275" t="s">
        <v>678</v>
      </c>
      <c r="AM10" s="275" t="s">
        <v>678</v>
      </c>
      <c r="AN10" s="275" t="s">
        <v>678</v>
      </c>
      <c r="AO10" s="275" t="s">
        <v>678</v>
      </c>
      <c r="AP10" s="275" t="s">
        <v>678</v>
      </c>
      <c r="AQ10" s="275" t="s">
        <v>678</v>
      </c>
      <c r="AR10" s="275" t="s">
        <v>678</v>
      </c>
      <c r="AS10" s="275" t="s">
        <v>678</v>
      </c>
      <c r="AT10" s="275">
        <v>0</v>
      </c>
      <c r="AU10" s="253">
        <v>2</v>
      </c>
      <c r="AV10" s="275">
        <v>0</v>
      </c>
      <c r="AW10" s="275">
        <v>0</v>
      </c>
      <c r="AX10" s="275">
        <v>0</v>
      </c>
      <c r="AY10" s="275">
        <v>0</v>
      </c>
      <c r="AZ10" s="275">
        <v>0</v>
      </c>
      <c r="BA10" s="275">
        <v>0</v>
      </c>
      <c r="BB10" s="275">
        <v>0</v>
      </c>
      <c r="BC10" s="275">
        <v>0</v>
      </c>
      <c r="BD10" s="275">
        <v>0</v>
      </c>
      <c r="BE10" s="253">
        <v>1</v>
      </c>
      <c r="BF10" s="275">
        <v>0</v>
      </c>
      <c r="BG10" s="253">
        <v>1</v>
      </c>
      <c r="BH10" s="253">
        <v>27</v>
      </c>
      <c r="BI10" s="253">
        <v>15</v>
      </c>
      <c r="BJ10" s="253">
        <v>8</v>
      </c>
      <c r="BK10" s="253">
        <v>3</v>
      </c>
      <c r="BL10" s="253">
        <v>8</v>
      </c>
      <c r="BM10" s="253">
        <v>2</v>
      </c>
      <c r="BN10" s="253">
        <v>14</v>
      </c>
      <c r="BO10" s="253">
        <v>6</v>
      </c>
      <c r="BP10" s="253">
        <v>1</v>
      </c>
      <c r="BQ10" s="253">
        <v>2</v>
      </c>
      <c r="BR10" s="253">
        <v>4</v>
      </c>
      <c r="BS10" s="253">
        <v>3</v>
      </c>
      <c r="BT10" s="275" t="s">
        <v>678</v>
      </c>
      <c r="BU10" s="275" t="s">
        <v>678</v>
      </c>
      <c r="BV10" s="253">
        <v>7</v>
      </c>
      <c r="BW10" s="253">
        <v>2</v>
      </c>
      <c r="BX10" s="253">
        <v>7</v>
      </c>
      <c r="BY10" s="253">
        <v>3</v>
      </c>
      <c r="BZ10" s="275">
        <v>0</v>
      </c>
      <c r="CA10" s="253">
        <v>1</v>
      </c>
      <c r="CB10" s="253">
        <v>44</v>
      </c>
      <c r="CC10" s="253">
        <v>42</v>
      </c>
      <c r="CD10" s="253">
        <v>67</v>
      </c>
      <c r="CE10" s="253">
        <v>54</v>
      </c>
      <c r="CF10" s="253">
        <v>10</v>
      </c>
      <c r="CG10" s="253">
        <v>15</v>
      </c>
      <c r="CH10" s="275"/>
      <c r="CI10" s="275"/>
      <c r="CJ10" s="275"/>
      <c r="CK10" s="275"/>
      <c r="CL10" s="285"/>
      <c r="CM10" s="285"/>
      <c r="CN10" s="10"/>
      <c r="CO10" s="10"/>
      <c r="CP10" s="10"/>
      <c r="CQ10" s="10"/>
      <c r="CR10" s="10"/>
      <c r="CS10" s="10"/>
      <c r="CT10" s="10"/>
      <c r="CU10" s="10"/>
      <c r="CV10" s="10"/>
      <c r="CW10" s="10"/>
      <c r="CX10" s="10"/>
      <c r="CY10" s="10"/>
      <c r="CZ10" s="10"/>
      <c r="DA10" s="10"/>
      <c r="DB10" s="10"/>
      <c r="DC10" s="10"/>
      <c r="DD10" s="10"/>
      <c r="DE10" s="10"/>
      <c r="DF10" s="10"/>
      <c r="DG10" s="10"/>
      <c r="DH10" s="10"/>
      <c r="DI10" s="10"/>
    </row>
    <row r="11" spans="1:113" ht="15.75" customHeight="1">
      <c r="A11" s="275" t="s">
        <v>27</v>
      </c>
      <c r="B11" s="275" t="s">
        <v>77</v>
      </c>
      <c r="C11" s="275" t="s">
        <v>49</v>
      </c>
      <c r="D11" s="275" t="s">
        <v>30</v>
      </c>
      <c r="E11" s="275" t="s">
        <v>65</v>
      </c>
      <c r="F11" s="275" t="s">
        <v>66</v>
      </c>
      <c r="G11" s="275" t="s">
        <v>79</v>
      </c>
      <c r="H11" s="275" t="s">
        <v>81</v>
      </c>
      <c r="I11" s="275" t="s">
        <v>82</v>
      </c>
      <c r="J11" s="275" t="s">
        <v>47</v>
      </c>
      <c r="K11" s="275"/>
      <c r="L11" s="253">
        <v>5</v>
      </c>
      <c r="M11" s="253">
        <v>6</v>
      </c>
      <c r="N11" s="253">
        <v>1</v>
      </c>
      <c r="O11" s="275">
        <v>0</v>
      </c>
      <c r="P11" s="275">
        <v>0</v>
      </c>
      <c r="Q11" s="275">
        <v>0</v>
      </c>
      <c r="R11" s="275">
        <v>0</v>
      </c>
      <c r="S11" s="275">
        <v>0</v>
      </c>
      <c r="T11" s="275">
        <v>0</v>
      </c>
      <c r="U11" s="275">
        <v>0</v>
      </c>
      <c r="V11" s="275">
        <v>0</v>
      </c>
      <c r="W11" s="275">
        <v>0</v>
      </c>
      <c r="X11" s="275">
        <v>0</v>
      </c>
      <c r="Y11" s="275">
        <v>0</v>
      </c>
      <c r="Z11" s="253">
        <v>1</v>
      </c>
      <c r="AA11" s="275">
        <v>0</v>
      </c>
      <c r="AB11" s="275">
        <v>0</v>
      </c>
      <c r="AC11" s="275">
        <v>0</v>
      </c>
      <c r="AD11" s="275">
        <v>0</v>
      </c>
      <c r="AE11" s="275">
        <v>0</v>
      </c>
      <c r="AF11" s="275">
        <v>0</v>
      </c>
      <c r="AG11" s="275">
        <v>0</v>
      </c>
      <c r="AH11" s="275">
        <v>0</v>
      </c>
      <c r="AI11" s="275">
        <v>0</v>
      </c>
      <c r="AJ11" s="275">
        <v>0</v>
      </c>
      <c r="AK11" s="275">
        <v>0</v>
      </c>
      <c r="AL11" s="275">
        <v>0</v>
      </c>
      <c r="AM11" s="275">
        <v>0</v>
      </c>
      <c r="AN11" s="275">
        <v>0</v>
      </c>
      <c r="AO11" s="275">
        <v>0</v>
      </c>
      <c r="AP11" s="275">
        <v>0</v>
      </c>
      <c r="AQ11" s="275">
        <v>0</v>
      </c>
      <c r="AR11" s="275">
        <v>0</v>
      </c>
      <c r="AS11" s="275">
        <v>0</v>
      </c>
      <c r="AT11" s="275">
        <v>0</v>
      </c>
      <c r="AU11" s="275">
        <v>0</v>
      </c>
      <c r="AV11" s="275">
        <v>0</v>
      </c>
      <c r="AW11" s="275">
        <v>0</v>
      </c>
      <c r="AX11" s="275">
        <v>0</v>
      </c>
      <c r="AY11" s="275">
        <v>0</v>
      </c>
      <c r="AZ11" s="275">
        <v>0</v>
      </c>
      <c r="BA11" s="253">
        <v>1</v>
      </c>
      <c r="BB11" s="275">
        <v>0</v>
      </c>
      <c r="BC11" s="275">
        <v>0</v>
      </c>
      <c r="BD11" s="275">
        <v>0</v>
      </c>
      <c r="BE11" s="275">
        <v>0</v>
      </c>
      <c r="BF11" s="275">
        <v>0</v>
      </c>
      <c r="BG11" s="275">
        <v>0</v>
      </c>
      <c r="BH11" s="275">
        <v>0</v>
      </c>
      <c r="BI11" s="275">
        <v>0</v>
      </c>
      <c r="BJ11" s="253">
        <v>3</v>
      </c>
      <c r="BK11" s="253">
        <v>3</v>
      </c>
      <c r="BL11" s="253">
        <v>2</v>
      </c>
      <c r="BM11" s="253">
        <v>1</v>
      </c>
      <c r="BN11" s="253">
        <v>2</v>
      </c>
      <c r="BO11" s="253">
        <v>1</v>
      </c>
      <c r="BP11" s="253">
        <v>4</v>
      </c>
      <c r="BQ11" s="253">
        <v>7</v>
      </c>
      <c r="BR11" s="253">
        <v>2</v>
      </c>
      <c r="BS11" s="253">
        <v>6</v>
      </c>
      <c r="BT11" s="253">
        <v>7</v>
      </c>
      <c r="BU11" s="253">
        <v>15</v>
      </c>
      <c r="BV11" s="253">
        <v>2</v>
      </c>
      <c r="BW11" s="253">
        <v>3</v>
      </c>
      <c r="BX11" s="253">
        <v>16</v>
      </c>
      <c r="BY11" s="253">
        <v>3</v>
      </c>
      <c r="BZ11" s="253">
        <v>24</v>
      </c>
      <c r="CA11" s="253">
        <v>10</v>
      </c>
      <c r="CB11" s="253">
        <v>53</v>
      </c>
      <c r="CC11" s="253">
        <v>35</v>
      </c>
      <c r="CD11" s="253">
        <v>39</v>
      </c>
      <c r="CE11" s="253">
        <v>20</v>
      </c>
      <c r="CF11" s="253">
        <v>14</v>
      </c>
      <c r="CG11" s="253">
        <v>6</v>
      </c>
      <c r="CH11" s="253">
        <v>16</v>
      </c>
      <c r="CI11" s="253">
        <v>5</v>
      </c>
      <c r="CJ11" s="253">
        <v>12</v>
      </c>
      <c r="CK11" s="253">
        <v>3</v>
      </c>
      <c r="CL11" s="285"/>
      <c r="CM11" s="285"/>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75" customHeight="1">
      <c r="A12" s="275" t="s">
        <v>27</v>
      </c>
      <c r="B12" s="275" t="s">
        <v>87</v>
      </c>
      <c r="C12" s="275" t="s">
        <v>49</v>
      </c>
      <c r="D12" s="275" t="s">
        <v>30</v>
      </c>
      <c r="E12" s="275" t="s">
        <v>88</v>
      </c>
      <c r="F12" s="275" t="s">
        <v>89</v>
      </c>
      <c r="G12" s="275" t="s">
        <v>90</v>
      </c>
      <c r="H12" s="275" t="s">
        <v>85</v>
      </c>
      <c r="I12" s="275" t="s">
        <v>91</v>
      </c>
      <c r="J12" s="275"/>
      <c r="K12" s="275"/>
      <c r="L12" s="275" t="s">
        <v>678</v>
      </c>
      <c r="M12" s="275" t="s">
        <v>678</v>
      </c>
      <c r="N12" s="275" t="s">
        <v>678</v>
      </c>
      <c r="O12" s="275" t="s">
        <v>678</v>
      </c>
      <c r="P12" s="275" t="s">
        <v>678</v>
      </c>
      <c r="Q12" s="275" t="s">
        <v>678</v>
      </c>
      <c r="R12" s="275" t="s">
        <v>678</v>
      </c>
      <c r="S12" s="275" t="s">
        <v>678</v>
      </c>
      <c r="T12" s="275" t="s">
        <v>678</v>
      </c>
      <c r="U12" s="275" t="s">
        <v>678</v>
      </c>
      <c r="V12" s="275" t="s">
        <v>678</v>
      </c>
      <c r="W12" s="275" t="s">
        <v>678</v>
      </c>
      <c r="X12" s="275" t="s">
        <v>678</v>
      </c>
      <c r="Y12" s="275" t="s">
        <v>678</v>
      </c>
      <c r="Z12" s="275" t="s">
        <v>678</v>
      </c>
      <c r="AA12" s="275" t="s">
        <v>678</v>
      </c>
      <c r="AB12" s="275" t="s">
        <v>678</v>
      </c>
      <c r="AC12" s="275" t="s">
        <v>678</v>
      </c>
      <c r="AD12" s="275" t="s">
        <v>678</v>
      </c>
      <c r="AE12" s="275" t="s">
        <v>678</v>
      </c>
      <c r="AF12" s="275" t="s">
        <v>678</v>
      </c>
      <c r="AG12" s="275" t="s">
        <v>678</v>
      </c>
      <c r="AH12" s="275" t="s">
        <v>678</v>
      </c>
      <c r="AI12" s="275" t="s">
        <v>678</v>
      </c>
      <c r="AJ12" s="275" t="s">
        <v>678</v>
      </c>
      <c r="AK12" s="275" t="s">
        <v>678</v>
      </c>
      <c r="AL12" s="275" t="s">
        <v>678</v>
      </c>
      <c r="AM12" s="275" t="s">
        <v>678</v>
      </c>
      <c r="AN12" s="275" t="s">
        <v>678</v>
      </c>
      <c r="AO12" s="275" t="s">
        <v>678</v>
      </c>
      <c r="AP12" s="275" t="s">
        <v>678</v>
      </c>
      <c r="AQ12" s="275" t="s">
        <v>678</v>
      </c>
      <c r="AR12" s="275" t="s">
        <v>678</v>
      </c>
      <c r="AS12" s="275" t="s">
        <v>678</v>
      </c>
      <c r="AT12" s="275">
        <v>0</v>
      </c>
      <c r="AU12" s="253">
        <v>1</v>
      </c>
      <c r="AV12" s="275">
        <v>0</v>
      </c>
      <c r="AW12" s="253">
        <v>2</v>
      </c>
      <c r="AX12" s="275">
        <v>0</v>
      </c>
      <c r="AY12" s="275">
        <v>0</v>
      </c>
      <c r="AZ12" s="275">
        <v>0</v>
      </c>
      <c r="BA12" s="275">
        <v>0</v>
      </c>
      <c r="BB12" s="275">
        <v>0</v>
      </c>
      <c r="BC12" s="275">
        <v>0</v>
      </c>
      <c r="BD12" s="275">
        <v>0</v>
      </c>
      <c r="BE12" s="275">
        <v>0</v>
      </c>
      <c r="BF12" s="253">
        <v>22</v>
      </c>
      <c r="BG12" s="253">
        <v>5</v>
      </c>
      <c r="BH12" s="253">
        <v>24</v>
      </c>
      <c r="BI12" s="253">
        <v>7</v>
      </c>
      <c r="BJ12" s="253">
        <v>41</v>
      </c>
      <c r="BK12" s="253">
        <v>20</v>
      </c>
      <c r="BL12" s="253">
        <v>107</v>
      </c>
      <c r="BM12" s="253">
        <v>5</v>
      </c>
      <c r="BN12" s="253">
        <v>333</v>
      </c>
      <c r="BO12" s="253">
        <v>120</v>
      </c>
      <c r="BP12" s="253">
        <v>372</v>
      </c>
      <c r="BQ12" s="253">
        <v>154</v>
      </c>
      <c r="BR12" s="253">
        <v>136</v>
      </c>
      <c r="BS12" s="253">
        <v>53</v>
      </c>
      <c r="BT12" s="253">
        <v>523</v>
      </c>
      <c r="BU12" s="253">
        <v>209</v>
      </c>
      <c r="BV12" s="275" t="s">
        <v>678</v>
      </c>
      <c r="BW12" s="275" t="s">
        <v>678</v>
      </c>
      <c r="BX12" s="275" t="s">
        <v>678</v>
      </c>
      <c r="BY12" s="275" t="s">
        <v>678</v>
      </c>
      <c r="BZ12" s="275" t="s">
        <v>678</v>
      </c>
      <c r="CA12" s="275" t="s">
        <v>678</v>
      </c>
      <c r="CB12" s="275">
        <v>0</v>
      </c>
      <c r="CC12" s="275">
        <v>0</v>
      </c>
      <c r="CD12" s="275"/>
      <c r="CE12" s="275"/>
      <c r="CF12" s="275" t="s">
        <v>678</v>
      </c>
      <c r="CG12" s="275" t="s">
        <v>678</v>
      </c>
      <c r="CH12" s="275"/>
      <c r="CI12" s="275"/>
      <c r="CJ12" s="275"/>
      <c r="CK12" s="275"/>
      <c r="CL12" s="285"/>
      <c r="CM12" s="285"/>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75" customHeight="1">
      <c r="A13" s="275" t="s">
        <v>27</v>
      </c>
      <c r="B13" s="275" t="s">
        <v>92</v>
      </c>
      <c r="C13" s="275" t="s">
        <v>49</v>
      </c>
      <c r="D13" s="275" t="s">
        <v>30</v>
      </c>
      <c r="E13" s="275" t="s">
        <v>93</v>
      </c>
      <c r="F13" s="275" t="s">
        <v>94</v>
      </c>
      <c r="G13" s="275" t="s">
        <v>95</v>
      </c>
      <c r="H13" s="275" t="s">
        <v>96</v>
      </c>
      <c r="I13" s="275" t="s">
        <v>82</v>
      </c>
      <c r="J13" s="275"/>
      <c r="K13" s="275"/>
      <c r="L13" s="275" t="s">
        <v>678</v>
      </c>
      <c r="M13" s="275" t="s">
        <v>678</v>
      </c>
      <c r="N13" s="275" t="s">
        <v>678</v>
      </c>
      <c r="O13" s="275" t="s">
        <v>678</v>
      </c>
      <c r="P13" s="275" t="s">
        <v>678</v>
      </c>
      <c r="Q13" s="275" t="s">
        <v>678</v>
      </c>
      <c r="R13" s="275" t="s">
        <v>678</v>
      </c>
      <c r="S13" s="275" t="s">
        <v>678</v>
      </c>
      <c r="T13" s="275" t="s">
        <v>678</v>
      </c>
      <c r="U13" s="275" t="s">
        <v>678</v>
      </c>
      <c r="V13" s="275" t="s">
        <v>678</v>
      </c>
      <c r="W13" s="275" t="s">
        <v>678</v>
      </c>
      <c r="X13" s="275" t="s">
        <v>678</v>
      </c>
      <c r="Y13" s="275" t="s">
        <v>678</v>
      </c>
      <c r="Z13" s="275" t="s">
        <v>678</v>
      </c>
      <c r="AA13" s="275" t="s">
        <v>678</v>
      </c>
      <c r="AB13" s="275" t="s">
        <v>678</v>
      </c>
      <c r="AC13" s="275" t="s">
        <v>678</v>
      </c>
      <c r="AD13" s="275" t="s">
        <v>678</v>
      </c>
      <c r="AE13" s="275" t="s">
        <v>678</v>
      </c>
      <c r="AF13" s="275" t="s">
        <v>678</v>
      </c>
      <c r="AG13" s="275" t="s">
        <v>678</v>
      </c>
      <c r="AH13" s="253">
        <v>1</v>
      </c>
      <c r="AI13" s="253">
        <v>4</v>
      </c>
      <c r="AJ13" s="275" t="s">
        <v>678</v>
      </c>
      <c r="AK13" s="275" t="s">
        <v>678</v>
      </c>
      <c r="AL13" s="275" t="s">
        <v>678</v>
      </c>
      <c r="AM13" s="275" t="s">
        <v>678</v>
      </c>
      <c r="AN13" s="275" t="s">
        <v>678</v>
      </c>
      <c r="AO13" s="275" t="s">
        <v>678</v>
      </c>
      <c r="AP13" s="275" t="s">
        <v>678</v>
      </c>
      <c r="AQ13" s="275" t="s">
        <v>678</v>
      </c>
      <c r="AR13" s="253">
        <v>21</v>
      </c>
      <c r="AS13" s="253">
        <v>30</v>
      </c>
      <c r="AT13" s="275">
        <v>0</v>
      </c>
      <c r="AU13" s="253">
        <v>8</v>
      </c>
      <c r="AV13" s="253">
        <v>7</v>
      </c>
      <c r="AW13" s="253">
        <v>15</v>
      </c>
      <c r="AX13" s="253">
        <v>3</v>
      </c>
      <c r="AY13" s="253">
        <v>4</v>
      </c>
      <c r="AZ13" s="275">
        <v>0</v>
      </c>
      <c r="BA13" s="253">
        <v>2</v>
      </c>
      <c r="BB13" s="275">
        <v>0</v>
      </c>
      <c r="BC13" s="253">
        <v>1</v>
      </c>
      <c r="BD13" s="275">
        <v>0</v>
      </c>
      <c r="BE13" s="253">
        <v>1</v>
      </c>
      <c r="BF13" s="253">
        <v>2</v>
      </c>
      <c r="BG13" s="253">
        <v>3</v>
      </c>
      <c r="BH13" s="253">
        <v>1</v>
      </c>
      <c r="BI13" s="253">
        <v>4</v>
      </c>
      <c r="BJ13" s="253">
        <v>1</v>
      </c>
      <c r="BK13" s="275">
        <v>0</v>
      </c>
      <c r="BL13" s="275"/>
      <c r="BM13" s="140"/>
      <c r="BN13" s="253">
        <v>3</v>
      </c>
      <c r="BO13" s="253">
        <v>3</v>
      </c>
      <c r="BP13" s="275">
        <v>0</v>
      </c>
      <c r="BQ13" s="253">
        <v>2</v>
      </c>
      <c r="BR13" s="275" t="s">
        <v>678</v>
      </c>
      <c r="BS13" s="275" t="s">
        <v>678</v>
      </c>
      <c r="BT13" s="275">
        <v>0</v>
      </c>
      <c r="BU13" s="253">
        <v>1</v>
      </c>
      <c r="BV13" s="275" t="s">
        <v>678</v>
      </c>
      <c r="BW13" s="275" t="s">
        <v>678</v>
      </c>
      <c r="BX13" s="275" t="s">
        <v>678</v>
      </c>
      <c r="BY13" s="275" t="s">
        <v>678</v>
      </c>
      <c r="BZ13" s="275" t="s">
        <v>678</v>
      </c>
      <c r="CA13" s="275" t="s">
        <v>678</v>
      </c>
      <c r="CB13" s="275">
        <v>0</v>
      </c>
      <c r="CC13" s="275">
        <v>0</v>
      </c>
      <c r="CD13" s="275"/>
      <c r="CE13" s="275"/>
      <c r="CF13" s="275" t="s">
        <v>678</v>
      </c>
      <c r="CG13" s="275" t="s">
        <v>678</v>
      </c>
      <c r="CH13" s="275"/>
      <c r="CI13" s="275"/>
      <c r="CJ13" s="275"/>
      <c r="CK13" s="275"/>
      <c r="CL13" s="285"/>
      <c r="CM13" s="285"/>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75" customHeight="1">
      <c r="A14" s="275" t="s">
        <v>27</v>
      </c>
      <c r="B14" s="275" t="s">
        <v>97</v>
      </c>
      <c r="C14" s="275" t="s">
        <v>49</v>
      </c>
      <c r="D14" s="275" t="s">
        <v>30</v>
      </c>
      <c r="E14" s="275" t="s">
        <v>65</v>
      </c>
      <c r="F14" s="275" t="s">
        <v>66</v>
      </c>
      <c r="G14" s="275" t="s">
        <v>99</v>
      </c>
      <c r="H14" s="275" t="s">
        <v>85</v>
      </c>
      <c r="I14" s="275" t="s">
        <v>100</v>
      </c>
      <c r="J14" s="275"/>
      <c r="K14" s="275"/>
      <c r="L14" s="275">
        <v>0</v>
      </c>
      <c r="M14" s="275">
        <v>0</v>
      </c>
      <c r="N14" s="275">
        <v>0</v>
      </c>
      <c r="O14" s="275">
        <v>0</v>
      </c>
      <c r="P14" s="275">
        <v>0</v>
      </c>
      <c r="Q14" s="275">
        <v>0</v>
      </c>
      <c r="R14" s="275">
        <v>0</v>
      </c>
      <c r="S14" s="275">
        <v>0</v>
      </c>
      <c r="T14" s="275">
        <v>0</v>
      </c>
      <c r="U14" s="275">
        <v>0</v>
      </c>
      <c r="V14" s="275">
        <v>0</v>
      </c>
      <c r="W14" s="275">
        <v>0</v>
      </c>
      <c r="X14" s="275">
        <v>0</v>
      </c>
      <c r="Y14" s="275">
        <v>0</v>
      </c>
      <c r="Z14" s="275">
        <v>0</v>
      </c>
      <c r="AA14" s="275">
        <v>0</v>
      </c>
      <c r="AB14" s="275">
        <v>0</v>
      </c>
      <c r="AC14" s="275">
        <v>0</v>
      </c>
      <c r="AD14" s="275">
        <v>0</v>
      </c>
      <c r="AE14" s="275">
        <v>0</v>
      </c>
      <c r="AF14" s="275">
        <v>0</v>
      </c>
      <c r="AG14" s="275">
        <v>0</v>
      </c>
      <c r="AH14" s="275">
        <v>0</v>
      </c>
      <c r="AI14" s="275">
        <v>0</v>
      </c>
      <c r="AJ14" s="275">
        <v>0</v>
      </c>
      <c r="AK14" s="275">
        <v>0</v>
      </c>
      <c r="AL14" s="275">
        <v>0</v>
      </c>
      <c r="AM14" s="275">
        <v>0</v>
      </c>
      <c r="AN14" s="275">
        <v>0</v>
      </c>
      <c r="AO14" s="275">
        <v>0</v>
      </c>
      <c r="AP14" s="275">
        <v>0</v>
      </c>
      <c r="AQ14" s="275">
        <v>0</v>
      </c>
      <c r="AR14" s="275">
        <v>0</v>
      </c>
      <c r="AS14" s="275">
        <v>0</v>
      </c>
      <c r="AT14" s="275">
        <v>0</v>
      </c>
      <c r="AU14" s="253">
        <v>1</v>
      </c>
      <c r="AV14" s="275">
        <v>0</v>
      </c>
      <c r="AW14" s="275">
        <v>0</v>
      </c>
      <c r="AX14" s="275">
        <v>0</v>
      </c>
      <c r="AY14" s="275">
        <v>0</v>
      </c>
      <c r="AZ14" s="275">
        <v>0</v>
      </c>
      <c r="BA14" s="253">
        <v>2</v>
      </c>
      <c r="BB14" s="275">
        <v>0</v>
      </c>
      <c r="BC14" s="253">
        <v>1</v>
      </c>
      <c r="BD14" s="275">
        <v>0</v>
      </c>
      <c r="BE14" s="253">
        <v>1</v>
      </c>
      <c r="BF14" s="253">
        <v>2</v>
      </c>
      <c r="BG14" s="253">
        <v>2</v>
      </c>
      <c r="BH14" s="253">
        <v>10</v>
      </c>
      <c r="BI14" s="253">
        <v>2</v>
      </c>
      <c r="BJ14" s="253">
        <v>9</v>
      </c>
      <c r="BK14" s="253">
        <v>1</v>
      </c>
      <c r="BL14" s="275">
        <v>0</v>
      </c>
      <c r="BM14" s="275">
        <v>2</v>
      </c>
      <c r="BN14" s="253">
        <v>21</v>
      </c>
      <c r="BO14" s="253">
        <v>1</v>
      </c>
      <c r="BP14" s="253">
        <v>62</v>
      </c>
      <c r="BQ14" s="253">
        <v>16</v>
      </c>
      <c r="BR14" s="253">
        <v>27</v>
      </c>
      <c r="BS14" s="253">
        <v>10</v>
      </c>
      <c r="BT14" s="253">
        <v>4</v>
      </c>
      <c r="BU14" s="253">
        <v>6</v>
      </c>
      <c r="BV14" s="275">
        <v>1</v>
      </c>
      <c r="BW14" s="275">
        <v>0</v>
      </c>
      <c r="BX14" s="253">
        <v>1</v>
      </c>
      <c r="BY14" s="275">
        <v>0</v>
      </c>
      <c r="BZ14" s="253">
        <v>5</v>
      </c>
      <c r="CA14" s="253">
        <v>6</v>
      </c>
      <c r="CB14" s="253">
        <v>4</v>
      </c>
      <c r="CC14" s="253">
        <v>12</v>
      </c>
      <c r="CD14" s="275">
        <v>0</v>
      </c>
      <c r="CE14" s="275">
        <v>0</v>
      </c>
      <c r="CF14" s="275">
        <v>0</v>
      </c>
      <c r="CG14" s="253">
        <v>5</v>
      </c>
      <c r="CH14" s="253">
        <v>19</v>
      </c>
      <c r="CI14" s="253">
        <v>9</v>
      </c>
      <c r="CJ14" s="275">
        <v>0</v>
      </c>
      <c r="CK14" s="253">
        <v>1</v>
      </c>
      <c r="CL14" s="285"/>
      <c r="CM14" s="285"/>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75" customHeight="1">
      <c r="A15" s="275" t="s">
        <v>27</v>
      </c>
      <c r="B15" s="275" t="s">
        <v>103</v>
      </c>
      <c r="C15" s="275" t="s">
        <v>49</v>
      </c>
      <c r="D15" s="275" t="s">
        <v>30</v>
      </c>
      <c r="E15" s="275" t="s">
        <v>104</v>
      </c>
      <c r="F15" s="275" t="s">
        <v>105</v>
      </c>
      <c r="G15" s="275" t="s">
        <v>106</v>
      </c>
      <c r="H15" s="275" t="s">
        <v>102</v>
      </c>
      <c r="I15" s="275" t="s">
        <v>107</v>
      </c>
      <c r="J15" s="275"/>
      <c r="K15" s="275"/>
      <c r="L15" s="275" t="s">
        <v>678</v>
      </c>
      <c r="M15" s="275" t="s">
        <v>678</v>
      </c>
      <c r="N15" s="275" t="s">
        <v>678</v>
      </c>
      <c r="O15" s="275" t="s">
        <v>678</v>
      </c>
      <c r="P15" s="275" t="s">
        <v>678</v>
      </c>
      <c r="Q15" s="275" t="s">
        <v>678</v>
      </c>
      <c r="R15" s="275" t="s">
        <v>678</v>
      </c>
      <c r="S15" s="275" t="s">
        <v>678</v>
      </c>
      <c r="T15" s="275" t="s">
        <v>678</v>
      </c>
      <c r="U15" s="275" t="s">
        <v>678</v>
      </c>
      <c r="V15" s="275" t="s">
        <v>678</v>
      </c>
      <c r="W15" s="275" t="s">
        <v>678</v>
      </c>
      <c r="X15" s="275" t="s">
        <v>678</v>
      </c>
      <c r="Y15" s="275" t="s">
        <v>678</v>
      </c>
      <c r="Z15" s="275" t="s">
        <v>678</v>
      </c>
      <c r="AA15" s="275" t="s">
        <v>678</v>
      </c>
      <c r="AB15" s="275" t="s">
        <v>678</v>
      </c>
      <c r="AC15" s="275" t="s">
        <v>678</v>
      </c>
      <c r="AD15" s="275" t="s">
        <v>678</v>
      </c>
      <c r="AE15" s="275" t="s">
        <v>678</v>
      </c>
      <c r="AF15" s="275" t="s">
        <v>678</v>
      </c>
      <c r="AG15" s="275" t="s">
        <v>678</v>
      </c>
      <c r="AH15" s="275" t="s">
        <v>678</v>
      </c>
      <c r="AI15" s="275" t="s">
        <v>678</v>
      </c>
      <c r="AJ15" s="275" t="s">
        <v>678</v>
      </c>
      <c r="AK15" s="275" t="s">
        <v>678</v>
      </c>
      <c r="AL15" s="275" t="s">
        <v>678</v>
      </c>
      <c r="AM15" s="275" t="s">
        <v>678</v>
      </c>
      <c r="AN15" s="275" t="s">
        <v>678</v>
      </c>
      <c r="AO15" s="275" t="s">
        <v>678</v>
      </c>
      <c r="AP15" s="275" t="s">
        <v>678</v>
      </c>
      <c r="AQ15" s="275" t="s">
        <v>678</v>
      </c>
      <c r="AR15" s="275" t="s">
        <v>678</v>
      </c>
      <c r="AS15" s="275" t="s">
        <v>678</v>
      </c>
      <c r="AT15" s="275" t="s">
        <v>678</v>
      </c>
      <c r="AU15" s="275" t="s">
        <v>678</v>
      </c>
      <c r="AV15" s="275" t="s">
        <v>678</v>
      </c>
      <c r="AW15" s="275" t="s">
        <v>678</v>
      </c>
      <c r="AX15" s="275" t="s">
        <v>678</v>
      </c>
      <c r="AY15" s="275" t="s">
        <v>678</v>
      </c>
      <c r="AZ15" s="275" t="s">
        <v>678</v>
      </c>
      <c r="BA15" s="275" t="s">
        <v>678</v>
      </c>
      <c r="BB15" s="275" t="s">
        <v>678</v>
      </c>
      <c r="BC15" s="275" t="s">
        <v>678</v>
      </c>
      <c r="BD15" s="275" t="s">
        <v>678</v>
      </c>
      <c r="BE15" s="275" t="s">
        <v>678</v>
      </c>
      <c r="BF15" s="275" t="s">
        <v>678</v>
      </c>
      <c r="BG15" s="275" t="s">
        <v>678</v>
      </c>
      <c r="BH15" s="275" t="s">
        <v>678</v>
      </c>
      <c r="BI15" s="275" t="s">
        <v>678</v>
      </c>
      <c r="BJ15" s="253">
        <v>8</v>
      </c>
      <c r="BK15" s="253">
        <v>13</v>
      </c>
      <c r="BL15" s="253">
        <v>8</v>
      </c>
      <c r="BM15" s="253">
        <v>9</v>
      </c>
      <c r="BN15" s="253">
        <v>22</v>
      </c>
      <c r="BO15" s="253">
        <v>37</v>
      </c>
      <c r="BP15" s="253">
        <v>19</v>
      </c>
      <c r="BQ15" s="253">
        <v>42</v>
      </c>
      <c r="BR15" s="253">
        <v>23</v>
      </c>
      <c r="BS15" s="253">
        <v>45</v>
      </c>
      <c r="BT15" s="253">
        <v>94</v>
      </c>
      <c r="BU15" s="253">
        <v>61</v>
      </c>
      <c r="BV15" s="253">
        <v>147</v>
      </c>
      <c r="BW15" s="253">
        <v>93</v>
      </c>
      <c r="BX15" s="253">
        <v>90</v>
      </c>
      <c r="BY15" s="253">
        <v>57</v>
      </c>
      <c r="BZ15" s="253">
        <v>374</v>
      </c>
      <c r="CA15" s="253">
        <v>121</v>
      </c>
      <c r="CB15" s="253">
        <v>358</v>
      </c>
      <c r="CC15" s="253">
        <v>127</v>
      </c>
      <c r="CD15" s="253">
        <v>592</v>
      </c>
      <c r="CE15" s="253">
        <v>168</v>
      </c>
      <c r="CF15" s="275" t="s">
        <v>678</v>
      </c>
      <c r="CG15" s="275" t="s">
        <v>678</v>
      </c>
      <c r="CH15" s="275"/>
      <c r="CI15" s="275"/>
      <c r="CJ15" s="275"/>
      <c r="CK15" s="275"/>
      <c r="CL15" s="285"/>
      <c r="CM15" s="285"/>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75" customHeight="1">
      <c r="A16" s="275" t="s">
        <v>27</v>
      </c>
      <c r="B16" s="275" t="s">
        <v>112</v>
      </c>
      <c r="C16" s="275" t="s">
        <v>49</v>
      </c>
      <c r="D16" s="275" t="s">
        <v>30</v>
      </c>
      <c r="E16" s="275" t="s">
        <v>113</v>
      </c>
      <c r="F16" s="275" t="s">
        <v>114</v>
      </c>
      <c r="G16" s="275" t="s">
        <v>115</v>
      </c>
      <c r="H16" s="275" t="s">
        <v>102</v>
      </c>
      <c r="I16" s="275" t="s">
        <v>116</v>
      </c>
      <c r="J16" s="275"/>
      <c r="K16" s="275"/>
      <c r="L16" s="275" t="s">
        <v>678</v>
      </c>
      <c r="M16" s="275" t="s">
        <v>678</v>
      </c>
      <c r="N16" s="275" t="s">
        <v>678</v>
      </c>
      <c r="O16" s="275" t="s">
        <v>678</v>
      </c>
      <c r="P16" s="275" t="s">
        <v>678</v>
      </c>
      <c r="Q16" s="275" t="s">
        <v>678</v>
      </c>
      <c r="R16" s="275" t="s">
        <v>678</v>
      </c>
      <c r="S16" s="275" t="s">
        <v>678</v>
      </c>
      <c r="T16" s="275" t="s">
        <v>678</v>
      </c>
      <c r="U16" s="275" t="s">
        <v>678</v>
      </c>
      <c r="V16" s="275" t="s">
        <v>678</v>
      </c>
      <c r="W16" s="275" t="s">
        <v>678</v>
      </c>
      <c r="X16" s="275" t="s">
        <v>678</v>
      </c>
      <c r="Y16" s="275" t="s">
        <v>678</v>
      </c>
      <c r="Z16" s="275" t="s">
        <v>678</v>
      </c>
      <c r="AA16" s="275" t="s">
        <v>678</v>
      </c>
      <c r="AB16" s="275" t="s">
        <v>678</v>
      </c>
      <c r="AC16" s="275" t="s">
        <v>678</v>
      </c>
      <c r="AD16" s="275" t="s">
        <v>678</v>
      </c>
      <c r="AE16" s="275" t="s">
        <v>678</v>
      </c>
      <c r="AF16" s="275" t="s">
        <v>678</v>
      </c>
      <c r="AG16" s="275" t="s">
        <v>678</v>
      </c>
      <c r="AH16" s="275" t="s">
        <v>678</v>
      </c>
      <c r="AI16" s="275" t="s">
        <v>678</v>
      </c>
      <c r="AJ16" s="275" t="s">
        <v>678</v>
      </c>
      <c r="AK16" s="275" t="s">
        <v>678</v>
      </c>
      <c r="AL16" s="275" t="s">
        <v>678</v>
      </c>
      <c r="AM16" s="275" t="s">
        <v>678</v>
      </c>
      <c r="AN16" s="275" t="s">
        <v>678</v>
      </c>
      <c r="AO16" s="275" t="s">
        <v>678</v>
      </c>
      <c r="AP16" s="275" t="s">
        <v>678</v>
      </c>
      <c r="AQ16" s="275" t="s">
        <v>678</v>
      </c>
      <c r="AR16" s="275" t="s">
        <v>678</v>
      </c>
      <c r="AS16" s="275" t="s">
        <v>678</v>
      </c>
      <c r="AT16" s="275" t="s">
        <v>678</v>
      </c>
      <c r="AU16" s="275" t="s">
        <v>678</v>
      </c>
      <c r="AV16" s="275" t="s">
        <v>678</v>
      </c>
      <c r="AW16" s="275" t="s">
        <v>678</v>
      </c>
      <c r="AX16" s="275" t="s">
        <v>678</v>
      </c>
      <c r="AY16" s="275" t="s">
        <v>678</v>
      </c>
      <c r="AZ16" s="275" t="s">
        <v>678</v>
      </c>
      <c r="BA16" s="275" t="s">
        <v>678</v>
      </c>
      <c r="BB16" s="275" t="s">
        <v>678</v>
      </c>
      <c r="BC16" s="275" t="s">
        <v>678</v>
      </c>
      <c r="BD16" s="275" t="s">
        <v>678</v>
      </c>
      <c r="BE16" s="275" t="s">
        <v>678</v>
      </c>
      <c r="BF16" s="275" t="s">
        <v>678</v>
      </c>
      <c r="BG16" s="275" t="s">
        <v>678</v>
      </c>
      <c r="BH16" s="275" t="s">
        <v>678</v>
      </c>
      <c r="BI16" s="275" t="s">
        <v>678</v>
      </c>
      <c r="BJ16" s="253">
        <v>2</v>
      </c>
      <c r="BK16" s="275">
        <v>0</v>
      </c>
      <c r="BL16" s="253">
        <v>6</v>
      </c>
      <c r="BM16" s="253">
        <v>6</v>
      </c>
      <c r="BN16" s="253">
        <v>8</v>
      </c>
      <c r="BO16" s="253">
        <v>10</v>
      </c>
      <c r="BP16" s="253">
        <v>6</v>
      </c>
      <c r="BQ16" s="253">
        <v>8</v>
      </c>
      <c r="BR16" s="253">
        <v>8</v>
      </c>
      <c r="BS16" s="253">
        <v>36</v>
      </c>
      <c r="BT16" s="253">
        <v>51</v>
      </c>
      <c r="BU16" s="253">
        <v>73</v>
      </c>
      <c r="BV16" s="253">
        <v>108</v>
      </c>
      <c r="BW16" s="253">
        <v>47</v>
      </c>
      <c r="BX16" s="253">
        <v>36</v>
      </c>
      <c r="BY16" s="253">
        <v>37</v>
      </c>
      <c r="BZ16" s="275" t="s">
        <v>678</v>
      </c>
      <c r="CA16" s="275" t="s">
        <v>678</v>
      </c>
      <c r="CB16" s="253">
        <v>102</v>
      </c>
      <c r="CC16" s="253">
        <v>82</v>
      </c>
      <c r="CD16" s="253">
        <v>157</v>
      </c>
      <c r="CE16" s="253">
        <v>99</v>
      </c>
      <c r="CF16" s="275" t="s">
        <v>678</v>
      </c>
      <c r="CG16" s="275" t="s">
        <v>678</v>
      </c>
      <c r="CH16" s="275"/>
      <c r="CI16" s="275"/>
      <c r="CJ16" s="275"/>
      <c r="CK16" s="275"/>
      <c r="CL16" s="285"/>
      <c r="CM16" s="285"/>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75" customHeight="1">
      <c r="A17" s="275" t="s">
        <v>27</v>
      </c>
      <c r="B17" s="275" t="s">
        <v>122</v>
      </c>
      <c r="C17" s="275" t="s">
        <v>49</v>
      </c>
      <c r="D17" s="275" t="s">
        <v>30</v>
      </c>
      <c r="E17" s="275" t="s">
        <v>65</v>
      </c>
      <c r="F17" s="275" t="s">
        <v>125</v>
      </c>
      <c r="G17" s="275" t="s">
        <v>126</v>
      </c>
      <c r="H17" s="275" t="s">
        <v>102</v>
      </c>
      <c r="I17" s="275" t="s">
        <v>127</v>
      </c>
      <c r="J17" s="275"/>
      <c r="K17" s="275"/>
      <c r="L17" s="275" t="s">
        <v>678</v>
      </c>
      <c r="M17" s="275" t="s">
        <v>678</v>
      </c>
      <c r="N17" s="275" t="s">
        <v>678</v>
      </c>
      <c r="O17" s="275" t="s">
        <v>678</v>
      </c>
      <c r="P17" s="275" t="s">
        <v>678</v>
      </c>
      <c r="Q17" s="275" t="s">
        <v>678</v>
      </c>
      <c r="R17" s="275" t="s">
        <v>678</v>
      </c>
      <c r="S17" s="275" t="s">
        <v>678</v>
      </c>
      <c r="T17" s="275" t="s">
        <v>678</v>
      </c>
      <c r="U17" s="275" t="s">
        <v>678</v>
      </c>
      <c r="V17" s="275" t="s">
        <v>678</v>
      </c>
      <c r="W17" s="275" t="s">
        <v>678</v>
      </c>
      <c r="X17" s="275" t="s">
        <v>678</v>
      </c>
      <c r="Y17" s="275" t="s">
        <v>678</v>
      </c>
      <c r="Z17" s="275" t="s">
        <v>678</v>
      </c>
      <c r="AA17" s="275" t="s">
        <v>678</v>
      </c>
      <c r="AB17" s="275" t="s">
        <v>678</v>
      </c>
      <c r="AC17" s="275" t="s">
        <v>678</v>
      </c>
      <c r="AD17" s="275" t="s">
        <v>678</v>
      </c>
      <c r="AE17" s="275" t="s">
        <v>678</v>
      </c>
      <c r="AF17" s="275" t="s">
        <v>678</v>
      </c>
      <c r="AG17" s="275" t="s">
        <v>678</v>
      </c>
      <c r="AH17" s="275">
        <v>0</v>
      </c>
      <c r="AI17" s="275">
        <v>0</v>
      </c>
      <c r="AJ17" s="275">
        <v>0</v>
      </c>
      <c r="AK17" s="275">
        <v>0</v>
      </c>
      <c r="AL17" s="275">
        <v>0</v>
      </c>
      <c r="AM17" s="275">
        <v>0</v>
      </c>
      <c r="AN17" s="275">
        <v>0</v>
      </c>
      <c r="AO17" s="275">
        <v>0</v>
      </c>
      <c r="AP17" s="275">
        <v>0</v>
      </c>
      <c r="AQ17" s="253">
        <v>1</v>
      </c>
      <c r="AR17" s="275">
        <v>0</v>
      </c>
      <c r="AS17" s="275">
        <v>0</v>
      </c>
      <c r="AT17" s="275" t="s">
        <v>678</v>
      </c>
      <c r="AU17" s="275" t="s">
        <v>678</v>
      </c>
      <c r="AV17" s="275" t="s">
        <v>678</v>
      </c>
      <c r="AW17" s="275" t="s">
        <v>678</v>
      </c>
      <c r="AX17" s="275" t="s">
        <v>678</v>
      </c>
      <c r="AY17" s="275" t="s">
        <v>678</v>
      </c>
      <c r="AZ17" s="275" t="s">
        <v>678</v>
      </c>
      <c r="BA17" s="275" t="s">
        <v>678</v>
      </c>
      <c r="BB17" s="275" t="s">
        <v>678</v>
      </c>
      <c r="BC17" s="275" t="s">
        <v>678</v>
      </c>
      <c r="BD17" s="275" t="s">
        <v>678</v>
      </c>
      <c r="BE17" s="275" t="s">
        <v>678</v>
      </c>
      <c r="BF17" s="275" t="s">
        <v>678</v>
      </c>
      <c r="BG17" s="275" t="s">
        <v>678</v>
      </c>
      <c r="BH17" s="275" t="s">
        <v>678</v>
      </c>
      <c r="BI17" s="275" t="s">
        <v>678</v>
      </c>
      <c r="BJ17" s="275">
        <v>0</v>
      </c>
      <c r="BK17" s="275">
        <v>0</v>
      </c>
      <c r="BL17" s="275">
        <v>0</v>
      </c>
      <c r="BM17" s="253">
        <v>3</v>
      </c>
      <c r="BN17" s="253">
        <v>2</v>
      </c>
      <c r="BO17" s="275">
        <v>0</v>
      </c>
      <c r="BP17" s="275">
        <v>0</v>
      </c>
      <c r="BQ17" s="253">
        <v>2</v>
      </c>
      <c r="BR17" s="253">
        <v>1</v>
      </c>
      <c r="BS17" s="253">
        <v>1</v>
      </c>
      <c r="BT17" s="275">
        <v>0</v>
      </c>
      <c r="BU17" s="253">
        <v>2</v>
      </c>
      <c r="BV17" s="275">
        <v>0</v>
      </c>
      <c r="BW17" s="275">
        <v>0</v>
      </c>
      <c r="BX17" s="275">
        <v>0</v>
      </c>
      <c r="BY17" s="253">
        <v>2</v>
      </c>
      <c r="BZ17" s="253">
        <v>3</v>
      </c>
      <c r="CA17" s="253">
        <v>5</v>
      </c>
      <c r="CB17" s="253">
        <v>8</v>
      </c>
      <c r="CC17" s="253">
        <v>13</v>
      </c>
      <c r="CD17" s="253">
        <v>19</v>
      </c>
      <c r="CE17" s="253">
        <v>16</v>
      </c>
      <c r="CF17" s="253">
        <v>11</v>
      </c>
      <c r="CG17" s="253">
        <v>10</v>
      </c>
      <c r="CH17" s="253">
        <v>34</v>
      </c>
      <c r="CI17" s="253">
        <v>13</v>
      </c>
      <c r="CJ17" s="253">
        <v>14</v>
      </c>
      <c r="CK17" s="253">
        <v>18</v>
      </c>
      <c r="CL17" s="285"/>
      <c r="CM17" s="285"/>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A18" s="275" t="s">
        <v>27</v>
      </c>
      <c r="B18" s="275" t="s">
        <v>128</v>
      </c>
      <c r="C18" s="275" t="s">
        <v>49</v>
      </c>
      <c r="D18" s="275" t="s">
        <v>30</v>
      </c>
      <c r="E18" s="275" t="s">
        <v>129</v>
      </c>
      <c r="F18" s="275" t="s">
        <v>130</v>
      </c>
      <c r="G18" s="275" t="s">
        <v>1043</v>
      </c>
      <c r="H18" s="275" t="s">
        <v>131</v>
      </c>
      <c r="I18" s="275" t="s">
        <v>1044</v>
      </c>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t="s">
        <v>678</v>
      </c>
      <c r="BS18" s="275" t="s">
        <v>678</v>
      </c>
      <c r="BT18" s="275" t="s">
        <v>678</v>
      </c>
      <c r="BU18" s="275" t="s">
        <v>678</v>
      </c>
      <c r="BV18" s="275">
        <v>0</v>
      </c>
      <c r="BW18" s="253">
        <v>1</v>
      </c>
      <c r="BX18" s="253">
        <v>1</v>
      </c>
      <c r="BY18" s="253">
        <v>1</v>
      </c>
      <c r="BZ18" s="253">
        <v>2</v>
      </c>
      <c r="CA18" s="253">
        <v>3</v>
      </c>
      <c r="CB18" s="275"/>
      <c r="CC18" s="275"/>
      <c r="CD18" s="253">
        <v>8</v>
      </c>
      <c r="CE18" s="253">
        <v>22</v>
      </c>
      <c r="CF18" s="253">
        <v>17</v>
      </c>
      <c r="CG18" s="253">
        <v>22</v>
      </c>
      <c r="CH18" s="253">
        <v>13</v>
      </c>
      <c r="CI18" s="253">
        <v>15</v>
      </c>
      <c r="CJ18" s="275"/>
      <c r="CK18" s="275"/>
      <c r="CL18" s="285"/>
      <c r="CM18" s="285"/>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A19" s="275" t="s">
        <v>27</v>
      </c>
      <c r="B19" s="275" t="s">
        <v>138</v>
      </c>
      <c r="C19" s="275" t="s">
        <v>49</v>
      </c>
      <c r="D19" s="275" t="s">
        <v>30</v>
      </c>
      <c r="E19" s="275" t="s">
        <v>139</v>
      </c>
      <c r="F19" s="275" t="s">
        <v>140</v>
      </c>
      <c r="G19" s="275" t="s">
        <v>1045</v>
      </c>
      <c r="H19" s="275" t="s">
        <v>1046</v>
      </c>
      <c r="I19" s="275" t="s">
        <v>76</v>
      </c>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53">
        <v>1</v>
      </c>
      <c r="BS19" s="275">
        <v>0</v>
      </c>
      <c r="BT19" s="253">
        <v>1</v>
      </c>
      <c r="BU19" s="253">
        <v>2</v>
      </c>
      <c r="BV19" s="275">
        <v>0</v>
      </c>
      <c r="BW19" s="275">
        <v>0</v>
      </c>
      <c r="BX19" s="275">
        <v>0</v>
      </c>
      <c r="BY19" s="253">
        <v>1</v>
      </c>
      <c r="BZ19" s="253">
        <v>1</v>
      </c>
      <c r="CA19" s="253">
        <v>1</v>
      </c>
      <c r="CB19" s="253">
        <v>21</v>
      </c>
      <c r="CC19" s="253">
        <v>19</v>
      </c>
      <c r="CD19" s="253">
        <v>5</v>
      </c>
      <c r="CE19" s="253">
        <v>13</v>
      </c>
      <c r="CF19" s="253">
        <v>31</v>
      </c>
      <c r="CG19" s="253">
        <v>10</v>
      </c>
      <c r="CH19" s="275"/>
      <c r="CI19" s="275"/>
      <c r="CJ19" s="275"/>
      <c r="CK19" s="275"/>
      <c r="CL19" s="285"/>
      <c r="CM19" s="285"/>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75" customHeight="1">
      <c r="A20" s="275" t="s">
        <v>27</v>
      </c>
      <c r="B20" s="275" t="s">
        <v>141</v>
      </c>
      <c r="C20" s="275" t="s">
        <v>49</v>
      </c>
      <c r="D20" s="275" t="s">
        <v>30</v>
      </c>
      <c r="E20" s="275" t="s">
        <v>143</v>
      </c>
      <c r="F20" s="275" t="s">
        <v>144</v>
      </c>
      <c r="G20" s="275" t="s">
        <v>1047</v>
      </c>
      <c r="H20" s="275" t="s">
        <v>146</v>
      </c>
      <c r="I20" s="275" t="s">
        <v>148</v>
      </c>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275" t="s">
        <v>678</v>
      </c>
      <c r="BS20" s="275" t="s">
        <v>678</v>
      </c>
      <c r="BT20" s="275" t="s">
        <v>678</v>
      </c>
      <c r="BU20" s="275" t="s">
        <v>678</v>
      </c>
      <c r="BV20" s="253">
        <v>1</v>
      </c>
      <c r="BW20" s="253">
        <v>1</v>
      </c>
      <c r="BX20" s="253">
        <v>4</v>
      </c>
      <c r="BY20" s="253">
        <v>6</v>
      </c>
      <c r="BZ20" s="253">
        <v>77</v>
      </c>
      <c r="CA20" s="253">
        <v>62</v>
      </c>
      <c r="CB20" s="253">
        <v>82</v>
      </c>
      <c r="CC20" s="253">
        <v>39</v>
      </c>
      <c r="CD20" s="253">
        <v>113</v>
      </c>
      <c r="CE20" s="253">
        <v>55</v>
      </c>
      <c r="CF20" s="253">
        <v>32</v>
      </c>
      <c r="CG20" s="253">
        <v>15</v>
      </c>
      <c r="CH20" s="275"/>
      <c r="CI20" s="275"/>
      <c r="CJ20" s="275"/>
      <c r="CK20" s="275"/>
      <c r="CL20" s="285"/>
      <c r="CM20" s="285"/>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A21" s="275" t="s">
        <v>27</v>
      </c>
      <c r="B21" s="275" t="s">
        <v>155</v>
      </c>
      <c r="C21" s="275" t="s">
        <v>49</v>
      </c>
      <c r="D21" s="275" t="s">
        <v>30</v>
      </c>
      <c r="E21" s="275" t="s">
        <v>156</v>
      </c>
      <c r="F21" s="275" t="s">
        <v>1048</v>
      </c>
      <c r="G21" s="275" t="s">
        <v>1049</v>
      </c>
      <c r="H21" s="275" t="s">
        <v>1046</v>
      </c>
      <c r="I21" s="275" t="s">
        <v>76</v>
      </c>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t="s">
        <v>678</v>
      </c>
      <c r="BS21" s="275" t="s">
        <v>678</v>
      </c>
      <c r="BT21" s="275" t="s">
        <v>678</v>
      </c>
      <c r="BU21" s="275" t="s">
        <v>678</v>
      </c>
      <c r="BV21" s="253">
        <v>1</v>
      </c>
      <c r="BW21" s="275">
        <v>0</v>
      </c>
      <c r="BX21" s="253">
        <v>6</v>
      </c>
      <c r="BY21" s="253">
        <v>8</v>
      </c>
      <c r="BZ21" s="253">
        <v>4</v>
      </c>
      <c r="CA21" s="253">
        <v>3</v>
      </c>
      <c r="CB21" s="253">
        <v>29</v>
      </c>
      <c r="CC21" s="253">
        <v>16</v>
      </c>
      <c r="CD21" s="253">
        <v>6</v>
      </c>
      <c r="CE21" s="253">
        <v>8</v>
      </c>
      <c r="CF21" s="275" t="s">
        <v>678</v>
      </c>
      <c r="CG21" s="275" t="s">
        <v>678</v>
      </c>
      <c r="CH21" s="275"/>
      <c r="CI21" s="275"/>
      <c r="CJ21" s="275"/>
      <c r="CK21" s="275"/>
      <c r="CL21" s="285"/>
      <c r="CM21" s="285"/>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275" t="s">
        <v>27</v>
      </c>
      <c r="B22" s="275" t="s">
        <v>161</v>
      </c>
      <c r="C22" s="275" t="s">
        <v>49</v>
      </c>
      <c r="D22" s="275" t="s">
        <v>30</v>
      </c>
      <c r="E22" s="275" t="s">
        <v>1050</v>
      </c>
      <c r="F22" s="275" t="s">
        <v>1051</v>
      </c>
      <c r="G22" s="275" t="s">
        <v>1052</v>
      </c>
      <c r="H22" s="275" t="s">
        <v>1053</v>
      </c>
      <c r="I22" s="275" t="s">
        <v>91</v>
      </c>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t="s">
        <v>678</v>
      </c>
      <c r="BS22" s="275" t="s">
        <v>678</v>
      </c>
      <c r="BT22" s="275" t="s">
        <v>678</v>
      </c>
      <c r="BU22" s="275" t="s">
        <v>678</v>
      </c>
      <c r="BV22" s="275">
        <v>0</v>
      </c>
      <c r="BW22" s="253">
        <v>1</v>
      </c>
      <c r="BX22" s="253">
        <v>3</v>
      </c>
      <c r="BY22" s="253">
        <v>3</v>
      </c>
      <c r="BZ22" s="253">
        <v>3</v>
      </c>
      <c r="CA22" s="253">
        <v>1</v>
      </c>
      <c r="CB22" s="253">
        <v>26</v>
      </c>
      <c r="CC22" s="253">
        <v>44</v>
      </c>
      <c r="CD22" s="253">
        <v>40</v>
      </c>
      <c r="CE22" s="253">
        <v>24</v>
      </c>
      <c r="CF22" s="253">
        <v>11</v>
      </c>
      <c r="CG22" s="253">
        <v>14</v>
      </c>
      <c r="CH22" s="253">
        <v>22</v>
      </c>
      <c r="CI22" s="253">
        <v>25</v>
      </c>
      <c r="CJ22" s="275"/>
      <c r="CK22" s="275"/>
      <c r="CL22" s="285"/>
      <c r="CM22" s="285"/>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s="57" customFormat="1" ht="15.75" customHeight="1">
      <c r="A23" s="58"/>
      <c r="B23" s="58"/>
      <c r="C23" s="58"/>
      <c r="D23" s="16"/>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row>
    <row r="24" spans="1:113" s="53" customFormat="1" ht="15.75" customHeight="1">
      <c r="A24" s="54"/>
      <c r="B24" s="54"/>
      <c r="C24" s="54"/>
      <c r="D24" s="16"/>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row>
    <row r="25" spans="1:113" ht="15.75" customHeight="1">
      <c r="A25" s="10"/>
      <c r="B25" s="10"/>
      <c r="C25" s="10"/>
      <c r="D25" s="10"/>
      <c r="E25" s="10"/>
      <c r="F25" s="10"/>
      <c r="G25" s="10"/>
      <c r="H25" s="10"/>
      <c r="I25" s="10"/>
      <c r="J25" s="54" t="s">
        <v>673</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48">
        <f>SUM(J5:J22)</f>
        <v>0</v>
      </c>
      <c r="K26" s="48">
        <f>SUM(K5:K22)</f>
        <v>0</v>
      </c>
      <c r="L26" s="48">
        <f t="shared" ref="L26:M26" si="0">SUM(L5:L22)</f>
        <v>5</v>
      </c>
      <c r="M26" s="48">
        <f t="shared" si="0"/>
        <v>6</v>
      </c>
      <c r="N26" s="10">
        <f>SUM(N5:N22)</f>
        <v>1</v>
      </c>
      <c r="O26" s="37">
        <f>SUM(O5:O22)</f>
        <v>0</v>
      </c>
      <c r="P26" s="37">
        <f t="shared" ref="P26:AR26" si="1">SUM(P5:P22)</f>
        <v>0</v>
      </c>
      <c r="Q26" s="37">
        <f>SUM(Q5:Q22)</f>
        <v>0</v>
      </c>
      <c r="R26" s="37">
        <f t="shared" si="1"/>
        <v>0</v>
      </c>
      <c r="S26" s="37">
        <f>SUM(S5:S22)</f>
        <v>0</v>
      </c>
      <c r="T26" s="37">
        <f t="shared" si="1"/>
        <v>0</v>
      </c>
      <c r="U26" s="37">
        <f t="shared" si="1"/>
        <v>0</v>
      </c>
      <c r="V26" s="37">
        <f t="shared" si="1"/>
        <v>0</v>
      </c>
      <c r="W26" s="37">
        <f t="shared" si="1"/>
        <v>0</v>
      </c>
      <c r="X26" s="37">
        <f t="shared" si="1"/>
        <v>0</v>
      </c>
      <c r="Y26" s="37">
        <f t="shared" si="1"/>
        <v>0</v>
      </c>
      <c r="Z26" s="37">
        <f t="shared" si="1"/>
        <v>1</v>
      </c>
      <c r="AA26" s="37">
        <f>SUM(AA5:AA22)</f>
        <v>0</v>
      </c>
      <c r="AB26" s="37">
        <f t="shared" si="1"/>
        <v>0</v>
      </c>
      <c r="AC26" s="37">
        <f t="shared" si="1"/>
        <v>0</v>
      </c>
      <c r="AD26" s="37">
        <f t="shared" si="1"/>
        <v>0</v>
      </c>
      <c r="AE26" s="37">
        <f t="shared" si="1"/>
        <v>0</v>
      </c>
      <c r="AF26" s="37">
        <f t="shared" si="1"/>
        <v>0</v>
      </c>
      <c r="AG26" s="37">
        <f t="shared" si="1"/>
        <v>0</v>
      </c>
      <c r="AH26" s="37">
        <f t="shared" si="1"/>
        <v>1</v>
      </c>
      <c r="AI26" s="37">
        <f t="shared" si="1"/>
        <v>4</v>
      </c>
      <c r="AJ26" s="37">
        <f t="shared" si="1"/>
        <v>0</v>
      </c>
      <c r="AK26" s="37">
        <f t="shared" si="1"/>
        <v>0</v>
      </c>
      <c r="AL26" s="37">
        <f t="shared" si="1"/>
        <v>0</v>
      </c>
      <c r="AM26" s="37">
        <f t="shared" si="1"/>
        <v>0</v>
      </c>
      <c r="AN26" s="37">
        <f t="shared" si="1"/>
        <v>0</v>
      </c>
      <c r="AO26" s="37">
        <f t="shared" si="1"/>
        <v>0</v>
      </c>
      <c r="AP26" s="37">
        <f t="shared" si="1"/>
        <v>0</v>
      </c>
      <c r="AQ26" s="37">
        <f t="shared" si="1"/>
        <v>1</v>
      </c>
      <c r="AR26" s="58">
        <f t="shared" si="1"/>
        <v>21</v>
      </c>
      <c r="AS26" s="58">
        <f>SUM(AS5:AS22)</f>
        <v>30</v>
      </c>
      <c r="AT26" s="84">
        <f t="shared" ref="AT26:DE26" si="2">SUM(AT5:AT22)</f>
        <v>0</v>
      </c>
      <c r="AU26" s="84">
        <f t="shared" si="2"/>
        <v>13</v>
      </c>
      <c r="AV26" s="84">
        <f t="shared" si="2"/>
        <v>7</v>
      </c>
      <c r="AW26" s="84">
        <f t="shared" si="2"/>
        <v>20</v>
      </c>
      <c r="AX26" s="84">
        <f t="shared" si="2"/>
        <v>3</v>
      </c>
      <c r="AY26" s="84">
        <f t="shared" si="2"/>
        <v>4</v>
      </c>
      <c r="AZ26" s="84">
        <f t="shared" si="2"/>
        <v>0</v>
      </c>
      <c r="BA26" s="84">
        <f t="shared" si="2"/>
        <v>7</v>
      </c>
      <c r="BB26" s="84">
        <f t="shared" si="2"/>
        <v>0</v>
      </c>
      <c r="BC26" s="84">
        <f t="shared" si="2"/>
        <v>2</v>
      </c>
      <c r="BD26" s="84">
        <f t="shared" si="2"/>
        <v>0</v>
      </c>
      <c r="BE26" s="84">
        <f t="shared" si="2"/>
        <v>5</v>
      </c>
      <c r="BF26" s="84">
        <f t="shared" si="2"/>
        <v>26</v>
      </c>
      <c r="BG26" s="84">
        <f t="shared" si="2"/>
        <v>11</v>
      </c>
      <c r="BH26" s="84">
        <f t="shared" si="2"/>
        <v>62</v>
      </c>
      <c r="BI26" s="84">
        <f t="shared" si="2"/>
        <v>30</v>
      </c>
      <c r="BJ26" s="84">
        <f t="shared" si="2"/>
        <v>74</v>
      </c>
      <c r="BK26" s="84">
        <f t="shared" si="2"/>
        <v>41</v>
      </c>
      <c r="BL26" s="84">
        <f t="shared" si="2"/>
        <v>137</v>
      </c>
      <c r="BM26" s="84">
        <f t="shared" si="2"/>
        <v>29</v>
      </c>
      <c r="BN26" s="84">
        <f t="shared" si="2"/>
        <v>413</v>
      </c>
      <c r="BO26" s="84">
        <f t="shared" si="2"/>
        <v>179</v>
      </c>
      <c r="BP26" s="84">
        <f t="shared" si="2"/>
        <v>472</v>
      </c>
      <c r="BQ26" s="84">
        <f t="shared" si="2"/>
        <v>238</v>
      </c>
      <c r="BR26" s="84">
        <f t="shared" si="2"/>
        <v>209</v>
      </c>
      <c r="BS26" s="84">
        <f t="shared" si="2"/>
        <v>164</v>
      </c>
      <c r="BT26" s="84">
        <f t="shared" si="2"/>
        <v>689</v>
      </c>
      <c r="BU26" s="84">
        <f t="shared" si="2"/>
        <v>380</v>
      </c>
      <c r="BV26" s="84">
        <f t="shared" si="2"/>
        <v>272</v>
      </c>
      <c r="BW26" s="84">
        <f t="shared" si="2"/>
        <v>155</v>
      </c>
      <c r="BX26" s="84">
        <f t="shared" si="2"/>
        <v>193</v>
      </c>
      <c r="BY26" s="84">
        <f t="shared" si="2"/>
        <v>147</v>
      </c>
      <c r="BZ26" s="84">
        <f t="shared" si="2"/>
        <v>621</v>
      </c>
      <c r="CA26" s="84">
        <f t="shared" si="2"/>
        <v>334</v>
      </c>
      <c r="CB26" s="84">
        <f t="shared" si="2"/>
        <v>861</v>
      </c>
      <c r="CC26" s="84">
        <f t="shared" si="2"/>
        <v>649</v>
      </c>
      <c r="CD26" s="84">
        <f t="shared" si="2"/>
        <v>1088</v>
      </c>
      <c r="CE26" s="84">
        <f t="shared" si="2"/>
        <v>536</v>
      </c>
      <c r="CF26" s="84">
        <f t="shared" si="2"/>
        <v>269</v>
      </c>
      <c r="CG26" s="84">
        <f t="shared" si="2"/>
        <v>235</v>
      </c>
      <c r="CH26" s="84">
        <f t="shared" si="2"/>
        <v>213</v>
      </c>
      <c r="CI26" s="84">
        <f t="shared" si="2"/>
        <v>156</v>
      </c>
      <c r="CJ26" s="84">
        <f t="shared" si="2"/>
        <v>74</v>
      </c>
      <c r="CK26" s="84">
        <f t="shared" si="2"/>
        <v>70</v>
      </c>
      <c r="CL26" s="84">
        <f t="shared" si="2"/>
        <v>0</v>
      </c>
      <c r="CM26" s="84">
        <f t="shared" si="2"/>
        <v>0</v>
      </c>
      <c r="CN26" s="84">
        <f t="shared" si="2"/>
        <v>0</v>
      </c>
      <c r="CO26" s="84">
        <f t="shared" si="2"/>
        <v>0</v>
      </c>
      <c r="CP26" s="84">
        <f t="shared" si="2"/>
        <v>0</v>
      </c>
      <c r="CQ26" s="84">
        <f t="shared" si="2"/>
        <v>0</v>
      </c>
      <c r="CR26" s="84">
        <f t="shared" si="2"/>
        <v>0</v>
      </c>
      <c r="CS26" s="84">
        <f t="shared" si="2"/>
        <v>0</v>
      </c>
      <c r="CT26" s="84">
        <f t="shared" si="2"/>
        <v>0</v>
      </c>
      <c r="CU26" s="84">
        <f t="shared" si="2"/>
        <v>0</v>
      </c>
      <c r="CV26" s="84">
        <f t="shared" si="2"/>
        <v>0</v>
      </c>
      <c r="CW26" s="84">
        <f t="shared" si="2"/>
        <v>0</v>
      </c>
      <c r="CX26" s="84">
        <f t="shared" si="2"/>
        <v>0</v>
      </c>
      <c r="CY26" s="84">
        <f t="shared" si="2"/>
        <v>0</v>
      </c>
      <c r="CZ26" s="84">
        <f t="shared" si="2"/>
        <v>0</v>
      </c>
      <c r="DA26" s="84">
        <f t="shared" si="2"/>
        <v>0</v>
      </c>
      <c r="DB26" s="84">
        <f t="shared" si="2"/>
        <v>0</v>
      </c>
      <c r="DC26" s="84">
        <f t="shared" si="2"/>
        <v>0</v>
      </c>
      <c r="DD26" s="84">
        <f t="shared" si="2"/>
        <v>0</v>
      </c>
      <c r="DE26" s="84">
        <f t="shared" si="2"/>
        <v>0</v>
      </c>
      <c r="DF26" s="84">
        <f t="shared" ref="DF26:DH26" si="3">SUM(DF5:DF22)</f>
        <v>0</v>
      </c>
      <c r="DG26" s="84">
        <f t="shared" si="3"/>
        <v>0</v>
      </c>
      <c r="DH26" s="84">
        <f t="shared" si="3"/>
        <v>0</v>
      </c>
      <c r="DI26" s="84">
        <f>SUM(DI5:DI22)</f>
        <v>0</v>
      </c>
    </row>
    <row r="27" spans="1:113" ht="15.75" customHeight="1">
      <c r="A27" s="10"/>
      <c r="B27" s="10"/>
      <c r="C27" s="10"/>
      <c r="D27" s="10"/>
      <c r="E27" s="10"/>
      <c r="F27" s="10"/>
      <c r="G27" s="10"/>
      <c r="H27" s="10"/>
      <c r="I27" s="10"/>
      <c r="J27" s="288">
        <f>SUM(J26:K26)</f>
        <v>0</v>
      </c>
      <c r="K27" s="288"/>
      <c r="L27" s="288">
        <f>SUM(L26:M26)</f>
        <v>11</v>
      </c>
      <c r="M27" s="288"/>
      <c r="N27" s="288">
        <f>SUM(N26:O26)</f>
        <v>1</v>
      </c>
      <c r="O27" s="288"/>
      <c r="P27" s="288">
        <f>SUM(P26:Q26)</f>
        <v>0</v>
      </c>
      <c r="Q27" s="288"/>
      <c r="R27" s="288">
        <f>SUM(R26:S26)</f>
        <v>0</v>
      </c>
      <c r="S27" s="288"/>
      <c r="T27" s="288">
        <f t="shared" ref="T27" si="4">SUM(T26:U26)</f>
        <v>0</v>
      </c>
      <c r="U27" s="288"/>
      <c r="V27" s="288">
        <f t="shared" ref="V27" si="5">SUM(V26:W26)</f>
        <v>0</v>
      </c>
      <c r="W27" s="288"/>
      <c r="X27" s="288">
        <f t="shared" ref="X27" si="6">SUM(X26:Y26)</f>
        <v>0</v>
      </c>
      <c r="Y27" s="288"/>
      <c r="Z27" s="288">
        <f t="shared" ref="Z27" si="7">SUM(Z26:AA26)</f>
        <v>1</v>
      </c>
      <c r="AA27" s="288"/>
      <c r="AB27" s="288">
        <f t="shared" ref="AB27" si="8">SUM(AB26:AC26)</f>
        <v>0</v>
      </c>
      <c r="AC27" s="288"/>
      <c r="AD27" s="288">
        <f t="shared" ref="AD27" si="9">SUM(AD26:AE26)</f>
        <v>0</v>
      </c>
      <c r="AE27" s="288"/>
      <c r="AF27" s="288">
        <f t="shared" ref="AF27" si="10">SUM(AF26:AG26)</f>
        <v>0</v>
      </c>
      <c r="AG27" s="288"/>
      <c r="AH27" s="288">
        <f t="shared" ref="AH27" si="11">SUM(AH26:AI26)</f>
        <v>5</v>
      </c>
      <c r="AI27" s="288"/>
      <c r="AJ27" s="288">
        <f t="shared" ref="AJ27" si="12">SUM(AJ26:AK26)</f>
        <v>0</v>
      </c>
      <c r="AK27" s="288"/>
      <c r="AL27" s="288">
        <f t="shared" ref="AL27" si="13">SUM(AL26:AM26)</f>
        <v>0</v>
      </c>
      <c r="AM27" s="288"/>
      <c r="AN27" s="288">
        <f t="shared" ref="AN27" si="14">SUM(AN26:AO26)</f>
        <v>0</v>
      </c>
      <c r="AO27" s="288"/>
      <c r="AP27" s="288">
        <f t="shared" ref="AP27" si="15">SUM(AP26:AQ26)</f>
        <v>1</v>
      </c>
      <c r="AQ27" s="288"/>
      <c r="AR27" s="288">
        <f>SUM(AR26:AS26)</f>
        <v>51</v>
      </c>
      <c r="AS27" s="288"/>
      <c r="AT27" s="288">
        <f t="shared" ref="AT27" si="16">SUM(AT26:AU26)</f>
        <v>13</v>
      </c>
      <c r="AU27" s="288"/>
      <c r="AV27" s="288">
        <f t="shared" ref="AV27" si="17">SUM(AV26:AW26)</f>
        <v>27</v>
      </c>
      <c r="AW27" s="288"/>
      <c r="AX27" s="288">
        <f t="shared" ref="AX27" si="18">SUM(AX26:AY26)</f>
        <v>7</v>
      </c>
      <c r="AY27" s="288"/>
      <c r="AZ27" s="288">
        <f t="shared" ref="AZ27" si="19">SUM(AZ26:BA26)</f>
        <v>7</v>
      </c>
      <c r="BA27" s="288"/>
      <c r="BB27" s="288">
        <f t="shared" ref="BB27" si="20">SUM(BB26:BC26)</f>
        <v>2</v>
      </c>
      <c r="BC27" s="288"/>
      <c r="BD27" s="288">
        <f t="shared" ref="BD27" si="21">SUM(BD26:BE26)</f>
        <v>5</v>
      </c>
      <c r="BE27" s="288"/>
      <c r="BF27" s="288">
        <f t="shared" ref="BF27" si="22">SUM(BF26:BG26)</f>
        <v>37</v>
      </c>
      <c r="BG27" s="288"/>
      <c r="BH27" s="288">
        <f t="shared" ref="BH27" si="23">SUM(BH26:BI26)</f>
        <v>92</v>
      </c>
      <c r="BI27" s="288"/>
      <c r="BJ27" s="288">
        <f t="shared" ref="BJ27" si="24">SUM(BJ26:BK26)</f>
        <v>115</v>
      </c>
      <c r="BK27" s="288"/>
      <c r="BL27" s="288">
        <f t="shared" ref="BL27" si="25">SUM(BL26:BM26)</f>
        <v>166</v>
      </c>
      <c r="BM27" s="288"/>
      <c r="BN27" s="288">
        <f t="shared" ref="BN27" si="26">SUM(BN26:BO26)</f>
        <v>592</v>
      </c>
      <c r="BO27" s="288"/>
      <c r="BP27" s="288">
        <f t="shared" ref="BP27" si="27">SUM(BP26:BQ26)</f>
        <v>710</v>
      </c>
      <c r="BQ27" s="288"/>
      <c r="BR27" s="288">
        <f t="shared" ref="BR27" si="28">SUM(BR26:BS26)</f>
        <v>373</v>
      </c>
      <c r="BS27" s="288"/>
      <c r="BT27" s="288">
        <f t="shared" ref="BT27" si="29">SUM(BT26:BU26)</f>
        <v>1069</v>
      </c>
      <c r="BU27" s="288"/>
      <c r="BV27" s="288">
        <f t="shared" ref="BV27" si="30">SUM(BV26:BW26)</f>
        <v>427</v>
      </c>
      <c r="BW27" s="288"/>
      <c r="BX27" s="288">
        <f t="shared" ref="BX27" si="31">SUM(BX26:BY26)</f>
        <v>340</v>
      </c>
      <c r="BY27" s="288"/>
      <c r="BZ27" s="288">
        <f t="shared" ref="BZ27" si="32">SUM(BZ26:CA26)</f>
        <v>955</v>
      </c>
      <c r="CA27" s="288"/>
      <c r="CB27" s="288">
        <f t="shared" ref="CB27" si="33">SUM(CB26:CC26)</f>
        <v>1510</v>
      </c>
      <c r="CC27" s="288"/>
      <c r="CD27" s="288">
        <f t="shared" ref="CD27" si="34">SUM(CD26:CE26)</f>
        <v>1624</v>
      </c>
      <c r="CE27" s="288"/>
      <c r="CF27" s="288">
        <f t="shared" ref="CF27" si="35">SUM(CF26:CG26)</f>
        <v>504</v>
      </c>
      <c r="CG27" s="288"/>
      <c r="CH27" s="288">
        <f t="shared" ref="CH27" si="36">SUM(CH26:CI26)</f>
        <v>369</v>
      </c>
      <c r="CI27" s="288"/>
      <c r="CJ27" s="288">
        <f t="shared" ref="CJ27" si="37">SUM(CJ26:CK26)</f>
        <v>144</v>
      </c>
      <c r="CK27" s="288"/>
      <c r="CL27" s="288">
        <f t="shared" ref="CL27" si="38">SUM(CL26:CM26)</f>
        <v>0</v>
      </c>
      <c r="CM27" s="288"/>
      <c r="CN27" s="288">
        <f t="shared" ref="CN27" si="39">SUM(CN26:CO26)</f>
        <v>0</v>
      </c>
      <c r="CO27" s="288"/>
      <c r="CP27" s="288">
        <f t="shared" ref="CP27" si="40">SUM(CP26:CQ26)</f>
        <v>0</v>
      </c>
      <c r="CQ27" s="288"/>
      <c r="CR27" s="288">
        <f t="shared" ref="CR27" si="41">SUM(CR26:CS26)</f>
        <v>0</v>
      </c>
      <c r="CS27" s="288"/>
      <c r="CT27" s="288">
        <f t="shared" ref="CT27" si="42">SUM(CT26:CU26)</f>
        <v>0</v>
      </c>
      <c r="CU27" s="288"/>
      <c r="CV27" s="288">
        <f t="shared" ref="CV27" si="43">SUM(CV26:CW26)</f>
        <v>0</v>
      </c>
      <c r="CW27" s="288"/>
      <c r="CX27" s="288">
        <f t="shared" ref="CX27" si="44">SUM(CX26:CY26)</f>
        <v>0</v>
      </c>
      <c r="CY27" s="288"/>
      <c r="CZ27" s="288">
        <f t="shared" ref="CZ27" si="45">SUM(CZ26:DA26)</f>
        <v>0</v>
      </c>
      <c r="DA27" s="288"/>
      <c r="DB27" s="288">
        <f t="shared" ref="DB27" si="46">SUM(DB26:DC26)</f>
        <v>0</v>
      </c>
      <c r="DC27" s="288"/>
      <c r="DD27" s="288">
        <f t="shared" ref="DD27" si="47">SUM(DD26:DE26)</f>
        <v>0</v>
      </c>
      <c r="DE27" s="288"/>
      <c r="DF27" s="288">
        <f t="shared" ref="DF27" si="48">SUM(DF26:DG26)</f>
        <v>0</v>
      </c>
      <c r="DG27" s="288"/>
      <c r="DH27" s="288">
        <f>SUM(DH26:DI26)</f>
        <v>0</v>
      </c>
      <c r="DI27" s="288"/>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51" t="s">
        <v>667</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f>COUNT(J5:J22)</f>
        <v>1</v>
      </c>
      <c r="K30" s="51">
        <f>COUNT(K5:K22)</f>
        <v>1</v>
      </c>
      <c r="L30" s="51">
        <f t="shared" ref="L30:BV30" si="49">COUNT(L5:L22)</f>
        <v>4</v>
      </c>
      <c r="M30" s="51">
        <f t="shared" si="49"/>
        <v>4</v>
      </c>
      <c r="N30" s="51">
        <f t="shared" si="49"/>
        <v>4</v>
      </c>
      <c r="O30" s="51">
        <f>COUNT(O5:O22)</f>
        <v>4</v>
      </c>
      <c r="P30" s="51">
        <f t="shared" si="49"/>
        <v>4</v>
      </c>
      <c r="Q30" s="51">
        <f>COUNT(Q5:Q22)</f>
        <v>4</v>
      </c>
      <c r="R30" s="51">
        <f t="shared" si="49"/>
        <v>4</v>
      </c>
      <c r="S30" s="51">
        <f t="shared" si="49"/>
        <v>4</v>
      </c>
      <c r="T30" s="51">
        <f>COUNT(T5:T22)</f>
        <v>4</v>
      </c>
      <c r="U30" s="51">
        <f t="shared" si="49"/>
        <v>4</v>
      </c>
      <c r="V30" s="51">
        <f t="shared" si="49"/>
        <v>4</v>
      </c>
      <c r="W30" s="51">
        <f t="shared" si="49"/>
        <v>4</v>
      </c>
      <c r="X30" s="51">
        <f t="shared" si="49"/>
        <v>4</v>
      </c>
      <c r="Y30" s="51">
        <f t="shared" si="49"/>
        <v>4</v>
      </c>
      <c r="Z30" s="51">
        <f t="shared" si="49"/>
        <v>4</v>
      </c>
      <c r="AA30" s="51">
        <f t="shared" si="49"/>
        <v>4</v>
      </c>
      <c r="AB30" s="51">
        <f t="shared" si="49"/>
        <v>4</v>
      </c>
      <c r="AC30" s="51">
        <f t="shared" si="49"/>
        <v>4</v>
      </c>
      <c r="AD30" s="51">
        <f t="shared" si="49"/>
        <v>4</v>
      </c>
      <c r="AE30" s="51">
        <f t="shared" si="49"/>
        <v>4</v>
      </c>
      <c r="AF30" s="51">
        <f t="shared" si="49"/>
        <v>4</v>
      </c>
      <c r="AG30" s="51">
        <f t="shared" si="49"/>
        <v>4</v>
      </c>
      <c r="AH30" s="51">
        <f t="shared" si="49"/>
        <v>6</v>
      </c>
      <c r="AI30" s="51">
        <f t="shared" si="49"/>
        <v>6</v>
      </c>
      <c r="AJ30" s="51">
        <f t="shared" si="49"/>
        <v>5</v>
      </c>
      <c r="AK30" s="51">
        <f t="shared" si="49"/>
        <v>5</v>
      </c>
      <c r="AL30" s="51">
        <f t="shared" si="49"/>
        <v>6</v>
      </c>
      <c r="AM30" s="51">
        <f t="shared" si="49"/>
        <v>6</v>
      </c>
      <c r="AN30" s="51">
        <f t="shared" si="49"/>
        <v>5</v>
      </c>
      <c r="AO30" s="51">
        <f t="shared" si="49"/>
        <v>5</v>
      </c>
      <c r="AP30" s="51">
        <f t="shared" si="49"/>
        <v>5</v>
      </c>
      <c r="AQ30" s="51">
        <f t="shared" si="49"/>
        <v>5</v>
      </c>
      <c r="AR30" s="51">
        <f t="shared" si="49"/>
        <v>7</v>
      </c>
      <c r="AS30" s="51">
        <f t="shared" si="49"/>
        <v>7</v>
      </c>
      <c r="AT30" s="51">
        <f t="shared" si="49"/>
        <v>8</v>
      </c>
      <c r="AU30" s="51">
        <f t="shared" si="49"/>
        <v>8</v>
      </c>
      <c r="AV30" s="51">
        <f t="shared" si="49"/>
        <v>10</v>
      </c>
      <c r="AW30" s="51">
        <f t="shared" si="49"/>
        <v>10</v>
      </c>
      <c r="AX30" s="51">
        <f t="shared" si="49"/>
        <v>8</v>
      </c>
      <c r="AY30" s="51">
        <f t="shared" si="49"/>
        <v>8</v>
      </c>
      <c r="AZ30" s="51">
        <f t="shared" si="49"/>
        <v>10</v>
      </c>
      <c r="BA30" s="51">
        <f t="shared" si="49"/>
        <v>10</v>
      </c>
      <c r="BB30" s="51">
        <f t="shared" si="49"/>
        <v>10</v>
      </c>
      <c r="BC30" s="51">
        <f t="shared" si="49"/>
        <v>10</v>
      </c>
      <c r="BD30" s="51">
        <f t="shared" si="49"/>
        <v>10</v>
      </c>
      <c r="BE30" s="51">
        <f t="shared" si="49"/>
        <v>10</v>
      </c>
      <c r="BF30" s="51">
        <f t="shared" si="49"/>
        <v>10</v>
      </c>
      <c r="BG30" s="51">
        <f t="shared" si="49"/>
        <v>10</v>
      </c>
      <c r="BH30" s="51">
        <f t="shared" si="49"/>
        <v>10</v>
      </c>
      <c r="BI30" s="51">
        <f t="shared" si="49"/>
        <v>10</v>
      </c>
      <c r="BJ30" s="51">
        <f t="shared" si="49"/>
        <v>13</v>
      </c>
      <c r="BK30" s="51">
        <f t="shared" si="49"/>
        <v>13</v>
      </c>
      <c r="BL30" s="51">
        <f t="shared" si="49"/>
        <v>12</v>
      </c>
      <c r="BM30" s="51">
        <f t="shared" si="49"/>
        <v>12</v>
      </c>
      <c r="BN30" s="51">
        <f t="shared" si="49"/>
        <v>13</v>
      </c>
      <c r="BO30" s="51">
        <f t="shared" si="49"/>
        <v>13</v>
      </c>
      <c r="BP30" s="51">
        <f t="shared" si="49"/>
        <v>12</v>
      </c>
      <c r="BQ30" s="51">
        <f t="shared" si="49"/>
        <v>12</v>
      </c>
      <c r="BR30" s="51">
        <f t="shared" si="49"/>
        <v>12</v>
      </c>
      <c r="BS30" s="51">
        <f t="shared" si="49"/>
        <v>12</v>
      </c>
      <c r="BT30" s="51">
        <f t="shared" si="49"/>
        <v>12</v>
      </c>
      <c r="BU30" s="51">
        <f t="shared" si="49"/>
        <v>12</v>
      </c>
      <c r="BV30" s="51">
        <f t="shared" si="49"/>
        <v>15</v>
      </c>
      <c r="BW30" s="51">
        <f t="shared" ref="BW30:DH30" si="50">COUNT(BW5:BW22)</f>
        <v>15</v>
      </c>
      <c r="BX30" s="51">
        <f t="shared" si="50"/>
        <v>15</v>
      </c>
      <c r="BY30" s="51">
        <f t="shared" si="50"/>
        <v>15</v>
      </c>
      <c r="BZ30" s="51">
        <f t="shared" si="50"/>
        <v>14</v>
      </c>
      <c r="CA30" s="51">
        <f t="shared" si="50"/>
        <v>14</v>
      </c>
      <c r="CB30" s="51">
        <f t="shared" si="50"/>
        <v>16</v>
      </c>
      <c r="CC30" s="51">
        <f t="shared" si="50"/>
        <v>16</v>
      </c>
      <c r="CD30" s="51">
        <f t="shared" si="50"/>
        <v>14</v>
      </c>
      <c r="CE30" s="51">
        <f t="shared" si="50"/>
        <v>14</v>
      </c>
      <c r="CF30" s="51">
        <f t="shared" si="50"/>
        <v>13</v>
      </c>
      <c r="CG30" s="51">
        <f t="shared" si="50"/>
        <v>13</v>
      </c>
      <c r="CH30" s="51">
        <f t="shared" si="50"/>
        <v>8</v>
      </c>
      <c r="CI30" s="51">
        <f t="shared" si="50"/>
        <v>8</v>
      </c>
      <c r="CJ30" s="51">
        <f t="shared" si="50"/>
        <v>5</v>
      </c>
      <c r="CK30" s="51">
        <f t="shared" si="50"/>
        <v>5</v>
      </c>
      <c r="CL30" s="51">
        <f t="shared" si="50"/>
        <v>0</v>
      </c>
      <c r="CM30" s="51">
        <f t="shared" si="50"/>
        <v>0</v>
      </c>
      <c r="CN30" s="51">
        <f t="shared" si="50"/>
        <v>0</v>
      </c>
      <c r="CO30" s="51">
        <f t="shared" si="50"/>
        <v>0</v>
      </c>
      <c r="CP30" s="51">
        <f t="shared" si="50"/>
        <v>0</v>
      </c>
      <c r="CQ30" s="51">
        <f t="shared" si="50"/>
        <v>0</v>
      </c>
      <c r="CR30" s="51">
        <f t="shared" si="50"/>
        <v>0</v>
      </c>
      <c r="CS30" s="51">
        <f t="shared" si="50"/>
        <v>0</v>
      </c>
      <c r="CT30" s="51">
        <f t="shared" si="50"/>
        <v>0</v>
      </c>
      <c r="CU30" s="51">
        <f t="shared" si="50"/>
        <v>0</v>
      </c>
      <c r="CV30" s="51">
        <f t="shared" si="50"/>
        <v>0</v>
      </c>
      <c r="CW30" s="51">
        <f t="shared" si="50"/>
        <v>0</v>
      </c>
      <c r="CX30" s="51">
        <f t="shared" si="50"/>
        <v>0</v>
      </c>
      <c r="CY30" s="51">
        <f t="shared" si="50"/>
        <v>0</v>
      </c>
      <c r="CZ30" s="51">
        <f t="shared" si="50"/>
        <v>0</v>
      </c>
      <c r="DA30" s="51">
        <f t="shared" si="50"/>
        <v>0</v>
      </c>
      <c r="DB30" s="51">
        <f t="shared" si="50"/>
        <v>0</v>
      </c>
      <c r="DC30" s="51">
        <f t="shared" si="50"/>
        <v>0</v>
      </c>
      <c r="DD30" s="51">
        <f t="shared" si="50"/>
        <v>0</v>
      </c>
      <c r="DE30" s="51">
        <f t="shared" si="50"/>
        <v>0</v>
      </c>
      <c r="DF30" s="51">
        <f t="shared" si="50"/>
        <v>0</v>
      </c>
      <c r="DG30" s="51">
        <f t="shared" si="50"/>
        <v>0</v>
      </c>
      <c r="DH30" s="51">
        <f t="shared" si="50"/>
        <v>0</v>
      </c>
      <c r="DI30" s="51">
        <f>COUNT(DI5:DI22)</f>
        <v>0</v>
      </c>
    </row>
    <row r="31" spans="1:113" ht="15.75" customHeight="1">
      <c r="A31" s="10"/>
      <c r="B31" s="10"/>
      <c r="C31" s="10"/>
      <c r="D31" s="10"/>
      <c r="E31" s="10"/>
      <c r="F31" s="10"/>
      <c r="G31" s="10"/>
      <c r="H31" s="10"/>
      <c r="I31" s="10"/>
      <c r="J31" s="281">
        <f>MAX(J30:K30)</f>
        <v>1</v>
      </c>
      <c r="K31" s="281"/>
      <c r="L31" s="281">
        <f t="shared" ref="L31" si="51">MAX(L30:M30)</f>
        <v>4</v>
      </c>
      <c r="M31" s="281"/>
      <c r="N31" s="281">
        <f>MAX(N30:O30)</f>
        <v>4</v>
      </c>
      <c r="O31" s="281"/>
      <c r="P31" s="281">
        <f t="shared" ref="P31" si="52">MAX(P30:Q30)</f>
        <v>4</v>
      </c>
      <c r="Q31" s="281"/>
      <c r="R31" s="281">
        <f t="shared" ref="R31" si="53">MAX(R30:S30)</f>
        <v>4</v>
      </c>
      <c r="S31" s="281"/>
      <c r="T31" s="281">
        <f t="shared" ref="T31" si="54">MAX(T30:U30)</f>
        <v>4</v>
      </c>
      <c r="U31" s="281"/>
      <c r="V31" s="281">
        <f t="shared" ref="V31" si="55">MAX(V30:W30)</f>
        <v>4</v>
      </c>
      <c r="W31" s="281"/>
      <c r="X31" s="281">
        <f t="shared" ref="X31" si="56">MAX(X30:Y30)</f>
        <v>4</v>
      </c>
      <c r="Y31" s="281"/>
      <c r="Z31" s="281">
        <f t="shared" ref="Z31" si="57">MAX(Z30:AA30)</f>
        <v>4</v>
      </c>
      <c r="AA31" s="281"/>
      <c r="AB31" s="281">
        <f t="shared" ref="AB31" si="58">MAX(AB30:AC30)</f>
        <v>4</v>
      </c>
      <c r="AC31" s="281"/>
      <c r="AD31" s="281">
        <f t="shared" ref="AD31" si="59">MAX(AD30:AE30)</f>
        <v>4</v>
      </c>
      <c r="AE31" s="281"/>
      <c r="AF31" s="281">
        <f t="shared" ref="AF31" si="60">MAX(AF30:AG30)</f>
        <v>4</v>
      </c>
      <c r="AG31" s="281"/>
      <c r="AH31" s="281">
        <f t="shared" ref="AH31" si="61">MAX(AH30:AI30)</f>
        <v>6</v>
      </c>
      <c r="AI31" s="281"/>
      <c r="AJ31" s="281">
        <f t="shared" ref="AJ31" si="62">MAX(AJ30:AK30)</f>
        <v>5</v>
      </c>
      <c r="AK31" s="281"/>
      <c r="AL31" s="281">
        <f t="shared" ref="AL31" si="63">MAX(AL30:AM30)</f>
        <v>6</v>
      </c>
      <c r="AM31" s="281"/>
      <c r="AN31" s="281">
        <f t="shared" ref="AN31" si="64">MAX(AN30:AO30)</f>
        <v>5</v>
      </c>
      <c r="AO31" s="281"/>
      <c r="AP31" s="281">
        <f t="shared" ref="AP31" si="65">MAX(AP30:AQ30)</f>
        <v>5</v>
      </c>
      <c r="AQ31" s="281"/>
      <c r="AR31" s="281">
        <f t="shared" ref="AR31" si="66">MAX(AR30:AS30)</f>
        <v>7</v>
      </c>
      <c r="AS31" s="281"/>
      <c r="AT31" s="281">
        <f t="shared" ref="AT31" si="67">MAX(AT30:AU30)</f>
        <v>8</v>
      </c>
      <c r="AU31" s="281"/>
      <c r="AV31" s="281">
        <f t="shared" ref="AV31" si="68">MAX(AV30:AW30)</f>
        <v>10</v>
      </c>
      <c r="AW31" s="281"/>
      <c r="AX31" s="281">
        <f t="shared" ref="AX31" si="69">MAX(AX30:AY30)</f>
        <v>8</v>
      </c>
      <c r="AY31" s="281"/>
      <c r="AZ31" s="281">
        <f t="shared" ref="AZ31" si="70">MAX(AZ30:BA30)</f>
        <v>10</v>
      </c>
      <c r="BA31" s="281"/>
      <c r="BB31" s="281">
        <f t="shared" ref="BB31" si="71">MAX(BB30:BC30)</f>
        <v>10</v>
      </c>
      <c r="BC31" s="281"/>
      <c r="BD31" s="281">
        <f t="shared" ref="BD31" si="72">MAX(BD30:BE30)</f>
        <v>10</v>
      </c>
      <c r="BE31" s="281"/>
      <c r="BF31" s="281">
        <f t="shared" ref="BF31" si="73">MAX(BF30:BG30)</f>
        <v>10</v>
      </c>
      <c r="BG31" s="281"/>
      <c r="BH31" s="281">
        <f t="shared" ref="BH31" si="74">MAX(BH30:BI30)</f>
        <v>10</v>
      </c>
      <c r="BI31" s="281"/>
      <c r="BJ31" s="281">
        <f t="shared" ref="BJ31" si="75">MAX(BJ30:BK30)</f>
        <v>13</v>
      </c>
      <c r="BK31" s="281"/>
      <c r="BL31" s="281">
        <f t="shared" ref="BL31" si="76">MAX(BL30:BM30)</f>
        <v>12</v>
      </c>
      <c r="BM31" s="281"/>
      <c r="BN31" s="281">
        <f t="shared" ref="BN31" si="77">MAX(BN30:BO30)</f>
        <v>13</v>
      </c>
      <c r="BO31" s="281"/>
      <c r="BP31" s="281">
        <f t="shared" ref="BP31" si="78">MAX(BP30:BQ30)</f>
        <v>12</v>
      </c>
      <c r="BQ31" s="281"/>
      <c r="BR31" s="281">
        <f t="shared" ref="BR31" si="79">MAX(BR30:BS30)</f>
        <v>12</v>
      </c>
      <c r="BS31" s="281"/>
      <c r="BT31" s="281">
        <f t="shared" ref="BT31" si="80">MAX(BT30:BU30)</f>
        <v>12</v>
      </c>
      <c r="BU31" s="281"/>
      <c r="BV31" s="281">
        <f t="shared" ref="BV31" si="81">MAX(BV30:BW30)</f>
        <v>15</v>
      </c>
      <c r="BW31" s="281"/>
      <c r="BX31" s="281">
        <f t="shared" ref="BX31" si="82">MAX(BX30:BY30)</f>
        <v>15</v>
      </c>
      <c r="BY31" s="281"/>
      <c r="BZ31" s="281">
        <f t="shared" ref="BZ31" si="83">MAX(BZ30:CA30)</f>
        <v>14</v>
      </c>
      <c r="CA31" s="281"/>
      <c r="CB31" s="281">
        <f t="shared" ref="CB31" si="84">MAX(CB30:CC30)</f>
        <v>16</v>
      </c>
      <c r="CC31" s="281"/>
      <c r="CD31" s="281">
        <f t="shared" ref="CD31" si="85">MAX(CD30:CE30)</f>
        <v>14</v>
      </c>
      <c r="CE31" s="281"/>
      <c r="CF31" s="281">
        <f t="shared" ref="CF31" si="86">MAX(CF30:CG30)</f>
        <v>13</v>
      </c>
      <c r="CG31" s="281"/>
      <c r="CH31" s="281">
        <f t="shared" ref="CH31" si="87">MAX(CH30:CI30)</f>
        <v>8</v>
      </c>
      <c r="CI31" s="281"/>
      <c r="CJ31" s="281">
        <f t="shared" ref="CJ31" si="88">MAX(CJ30:CK30)</f>
        <v>5</v>
      </c>
      <c r="CK31" s="281"/>
      <c r="CL31" s="281">
        <f t="shared" ref="CL31" si="89">MAX(CL30:CM30)</f>
        <v>0</v>
      </c>
      <c r="CM31" s="281"/>
      <c r="CN31" s="281">
        <f t="shared" ref="CN31" si="90">MAX(CN30:CO30)</f>
        <v>0</v>
      </c>
      <c r="CO31" s="281"/>
      <c r="CP31" s="281">
        <f t="shared" ref="CP31" si="91">MAX(CP30:CQ30)</f>
        <v>0</v>
      </c>
      <c r="CQ31" s="281"/>
      <c r="CR31" s="281">
        <f t="shared" ref="CR31" si="92">MAX(CR30:CS30)</f>
        <v>0</v>
      </c>
      <c r="CS31" s="281"/>
      <c r="CT31" s="281">
        <f t="shared" ref="CT31" si="93">MAX(CT30:CU30)</f>
        <v>0</v>
      </c>
      <c r="CU31" s="281"/>
      <c r="CV31" s="281">
        <f t="shared" ref="CV31" si="94">MAX(CV30:CW30)</f>
        <v>0</v>
      </c>
      <c r="CW31" s="281"/>
      <c r="CX31" s="281">
        <f t="shared" ref="CX31" si="95">MAX(CX30:CY30)</f>
        <v>0</v>
      </c>
      <c r="CY31" s="281"/>
      <c r="CZ31" s="281">
        <f t="shared" ref="CZ31" si="96">MAX(CZ30:DA30)</f>
        <v>0</v>
      </c>
      <c r="DA31" s="281"/>
      <c r="DB31" s="281">
        <f t="shared" ref="DB31" si="97">MAX(DB30:DC30)</f>
        <v>0</v>
      </c>
      <c r="DC31" s="281"/>
      <c r="DD31" s="281">
        <f t="shared" ref="DD31" si="98">MAX(DD30:DE30)</f>
        <v>0</v>
      </c>
      <c r="DE31" s="281"/>
      <c r="DF31" s="281">
        <f t="shared" ref="DF31" si="99">MAX(DF30:DG30)</f>
        <v>0</v>
      </c>
      <c r="DG31" s="281"/>
      <c r="DH31" s="281">
        <f t="shared" ref="DH31" si="100">MAX(DH30:DI30)</f>
        <v>0</v>
      </c>
      <c r="DI31" s="281"/>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59" t="s">
        <v>674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280" t="s">
        <v>675</v>
      </c>
      <c r="K35" s="280"/>
      <c r="L35" s="280"/>
      <c r="M35" s="280"/>
      <c r="N35" s="60">
        <v>1</v>
      </c>
      <c r="O35" s="60">
        <v>2</v>
      </c>
      <c r="P35" s="60">
        <v>3</v>
      </c>
      <c r="Q35" s="60">
        <v>4</v>
      </c>
      <c r="R35" s="60">
        <v>5</v>
      </c>
      <c r="S35" s="60">
        <v>6</v>
      </c>
      <c r="T35" s="60">
        <v>7</v>
      </c>
      <c r="U35" s="60">
        <v>8</v>
      </c>
      <c r="V35" s="60">
        <v>9</v>
      </c>
      <c r="W35" s="60">
        <v>10</v>
      </c>
      <c r="X35" s="60">
        <v>11</v>
      </c>
      <c r="Y35" s="60">
        <v>12</v>
      </c>
      <c r="Z35" s="60">
        <v>13</v>
      </c>
      <c r="AA35" s="60">
        <v>14</v>
      </c>
      <c r="AB35" s="60">
        <v>15</v>
      </c>
      <c r="AC35" s="60">
        <v>16</v>
      </c>
      <c r="AD35" s="60">
        <v>17</v>
      </c>
      <c r="AE35" s="60">
        <v>18</v>
      </c>
      <c r="AF35" s="60">
        <v>19</v>
      </c>
      <c r="AG35" s="60">
        <v>20</v>
      </c>
      <c r="AH35" s="60">
        <v>21</v>
      </c>
      <c r="AI35" s="60">
        <v>22</v>
      </c>
      <c r="AJ35" s="60">
        <v>23</v>
      </c>
      <c r="AK35" s="60">
        <v>24</v>
      </c>
      <c r="AL35" s="60">
        <v>25</v>
      </c>
      <c r="AM35" s="60">
        <v>26</v>
      </c>
      <c r="AN35" s="60">
        <v>27</v>
      </c>
      <c r="AO35" s="60">
        <v>28</v>
      </c>
      <c r="AP35" s="60">
        <v>29</v>
      </c>
      <c r="AQ35" s="60">
        <v>30</v>
      </c>
      <c r="AR35" s="60">
        <v>31</v>
      </c>
      <c r="AS35" s="60">
        <v>32</v>
      </c>
      <c r="AT35" s="60">
        <v>33</v>
      </c>
      <c r="AU35" s="60">
        <v>34</v>
      </c>
      <c r="AV35" s="60">
        <v>35</v>
      </c>
      <c r="AW35" s="60">
        <v>36</v>
      </c>
      <c r="AX35" s="60">
        <v>37</v>
      </c>
      <c r="AY35" s="60">
        <v>38</v>
      </c>
      <c r="AZ35" s="60">
        <v>39</v>
      </c>
      <c r="BA35" s="60">
        <v>40</v>
      </c>
      <c r="BB35" s="60">
        <v>41</v>
      </c>
      <c r="BC35" s="60">
        <v>42</v>
      </c>
      <c r="BD35" s="60">
        <v>43</v>
      </c>
      <c r="BE35" s="60">
        <v>44</v>
      </c>
      <c r="BF35" s="60">
        <v>45</v>
      </c>
      <c r="BG35" s="60">
        <v>46</v>
      </c>
      <c r="BH35" s="60">
        <v>47</v>
      </c>
      <c r="BI35" s="60">
        <v>48</v>
      </c>
      <c r="BJ35" s="60">
        <v>49</v>
      </c>
      <c r="BK35" s="60">
        <v>50</v>
      </c>
      <c r="BL35" s="60">
        <v>51</v>
      </c>
      <c r="BM35" s="60">
        <v>52</v>
      </c>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280" t="s">
        <v>676</v>
      </c>
      <c r="K36" s="280"/>
      <c r="L36" s="280"/>
      <c r="M36" s="280"/>
      <c r="N36" s="60">
        <f>J27</f>
        <v>0</v>
      </c>
      <c r="O36" s="60">
        <f>L27</f>
        <v>11</v>
      </c>
      <c r="P36" s="60">
        <f>N27</f>
        <v>1</v>
      </c>
      <c r="Q36" s="60">
        <f>P27</f>
        <v>0</v>
      </c>
      <c r="R36" s="60">
        <f>R27</f>
        <v>0</v>
      </c>
      <c r="S36" s="60">
        <f>T27</f>
        <v>0</v>
      </c>
      <c r="T36" s="60">
        <f>V27</f>
        <v>0</v>
      </c>
      <c r="U36" s="60">
        <f>X27</f>
        <v>0</v>
      </c>
      <c r="V36" s="60">
        <f>Z27</f>
        <v>1</v>
      </c>
      <c r="W36" s="60">
        <f>AB27</f>
        <v>0</v>
      </c>
      <c r="X36" s="60">
        <f>AD27</f>
        <v>0</v>
      </c>
      <c r="Y36" s="60">
        <f>AF27</f>
        <v>0</v>
      </c>
      <c r="Z36" s="60">
        <f>AH27</f>
        <v>5</v>
      </c>
      <c r="AA36" s="60">
        <f>AJ27</f>
        <v>0</v>
      </c>
      <c r="AB36" s="60">
        <f>AL27</f>
        <v>0</v>
      </c>
      <c r="AC36" s="60">
        <f>AN27</f>
        <v>0</v>
      </c>
      <c r="AD36" s="60">
        <f>AP27</f>
        <v>1</v>
      </c>
      <c r="AE36" s="60">
        <f>AR27</f>
        <v>51</v>
      </c>
      <c r="AF36" s="60">
        <f>AT27</f>
        <v>13</v>
      </c>
      <c r="AG36" s="60">
        <f>AV27</f>
        <v>27</v>
      </c>
      <c r="AH36" s="60">
        <f>AX27</f>
        <v>7</v>
      </c>
      <c r="AI36" s="60">
        <f>AZ27</f>
        <v>7</v>
      </c>
      <c r="AJ36" s="60">
        <f>BB27</f>
        <v>2</v>
      </c>
      <c r="AK36" s="60">
        <f>BD27</f>
        <v>5</v>
      </c>
      <c r="AL36" s="60">
        <f>BF27</f>
        <v>37</v>
      </c>
      <c r="AM36" s="60">
        <f>BH27</f>
        <v>92</v>
      </c>
      <c r="AN36" s="60">
        <f>BJ27</f>
        <v>115</v>
      </c>
      <c r="AO36" s="60">
        <f>BL27</f>
        <v>166</v>
      </c>
      <c r="AP36" s="60">
        <f>BN27</f>
        <v>592</v>
      </c>
      <c r="AQ36" s="60">
        <f>BP27</f>
        <v>710</v>
      </c>
      <c r="AR36" s="60">
        <f>BR27</f>
        <v>373</v>
      </c>
      <c r="AS36" s="60">
        <f>BT27</f>
        <v>1069</v>
      </c>
      <c r="AT36" s="60">
        <f>BV27</f>
        <v>427</v>
      </c>
      <c r="AU36" s="60">
        <f>BX27</f>
        <v>340</v>
      </c>
      <c r="AV36" s="60">
        <f>BZ27</f>
        <v>955</v>
      </c>
      <c r="AW36" s="60">
        <f>CB27</f>
        <v>1510</v>
      </c>
      <c r="AX36" s="60">
        <f>CD27</f>
        <v>1624</v>
      </c>
      <c r="AY36" s="60">
        <f>CF27</f>
        <v>504</v>
      </c>
      <c r="AZ36" s="60">
        <f>CH27</f>
        <v>369</v>
      </c>
      <c r="BA36" s="60">
        <f>CJ27</f>
        <v>144</v>
      </c>
      <c r="BB36" s="60">
        <f>CL27</f>
        <v>0</v>
      </c>
      <c r="BC36" s="60">
        <f>CN27</f>
        <v>0</v>
      </c>
      <c r="BD36" s="60">
        <f>CP27</f>
        <v>0</v>
      </c>
      <c r="BE36" s="60">
        <f>CR27</f>
        <v>0</v>
      </c>
      <c r="BF36" s="60">
        <f>CT27</f>
        <v>0</v>
      </c>
      <c r="BG36" s="60">
        <f>CV27</f>
        <v>0</v>
      </c>
      <c r="BH36" s="60">
        <f>CX27</f>
        <v>0</v>
      </c>
      <c r="BI36" s="60">
        <f>CZ27</f>
        <v>0</v>
      </c>
      <c r="BJ36" s="60">
        <f>DB27</f>
        <v>0</v>
      </c>
      <c r="BK36" s="60">
        <f>DD27</f>
        <v>0</v>
      </c>
      <c r="BL36" s="60">
        <f>DF27</f>
        <v>0</v>
      </c>
      <c r="BM36" s="60">
        <f>DH27</f>
        <v>0</v>
      </c>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10"/>
      <c r="G37" s="10"/>
      <c r="H37" s="10"/>
      <c r="I37" s="10"/>
      <c r="J37" s="280" t="s">
        <v>1110</v>
      </c>
      <c r="K37" s="280"/>
      <c r="L37" s="280"/>
      <c r="M37" s="280"/>
      <c r="N37" s="60">
        <f>J31</f>
        <v>1</v>
      </c>
      <c r="O37" s="60">
        <f>L31</f>
        <v>4</v>
      </c>
      <c r="P37" s="60">
        <f>N31</f>
        <v>4</v>
      </c>
      <c r="Q37" s="60">
        <f>P31</f>
        <v>4</v>
      </c>
      <c r="R37" s="60">
        <f>R31</f>
        <v>4</v>
      </c>
      <c r="S37" s="60">
        <f>T31</f>
        <v>4</v>
      </c>
      <c r="T37" s="60">
        <f>V31</f>
        <v>4</v>
      </c>
      <c r="U37" s="60">
        <f>X31</f>
        <v>4</v>
      </c>
      <c r="V37" s="60">
        <f>Z31</f>
        <v>4</v>
      </c>
      <c r="W37" s="60">
        <f>AB31</f>
        <v>4</v>
      </c>
      <c r="X37" s="60">
        <f>AD31</f>
        <v>4</v>
      </c>
      <c r="Y37" s="60">
        <f>AF31</f>
        <v>4</v>
      </c>
      <c r="Z37" s="60">
        <f>AH31</f>
        <v>6</v>
      </c>
      <c r="AA37" s="60">
        <f>AJ31</f>
        <v>5</v>
      </c>
      <c r="AB37" s="60">
        <f>AL31</f>
        <v>6</v>
      </c>
      <c r="AC37" s="60">
        <f>AN31</f>
        <v>5</v>
      </c>
      <c r="AD37" s="60">
        <f>AP31</f>
        <v>5</v>
      </c>
      <c r="AE37" s="60">
        <f>AR31</f>
        <v>7</v>
      </c>
      <c r="AF37" s="60">
        <f>AT31</f>
        <v>8</v>
      </c>
      <c r="AG37" s="60">
        <f>AV31</f>
        <v>10</v>
      </c>
      <c r="AH37" s="60">
        <f>AX31</f>
        <v>8</v>
      </c>
      <c r="AI37" s="60">
        <f>AZ31</f>
        <v>10</v>
      </c>
      <c r="AJ37" s="60">
        <f>BB31</f>
        <v>10</v>
      </c>
      <c r="AK37" s="60">
        <f>BD31</f>
        <v>10</v>
      </c>
      <c r="AL37" s="60">
        <f>BF31</f>
        <v>10</v>
      </c>
      <c r="AM37" s="60">
        <f>BH31</f>
        <v>10</v>
      </c>
      <c r="AN37" s="60">
        <f>BJ31</f>
        <v>13</v>
      </c>
      <c r="AO37" s="60">
        <f>BL31</f>
        <v>12</v>
      </c>
      <c r="AP37" s="60">
        <f>BN31</f>
        <v>13</v>
      </c>
      <c r="AQ37" s="60">
        <f>BP31</f>
        <v>12</v>
      </c>
      <c r="AR37" s="60">
        <f>BR31</f>
        <v>12</v>
      </c>
      <c r="AS37" s="60">
        <f>BT31</f>
        <v>12</v>
      </c>
      <c r="AT37" s="60">
        <f>BV31</f>
        <v>15</v>
      </c>
      <c r="AU37" s="60">
        <f>BX31</f>
        <v>15</v>
      </c>
      <c r="AV37" s="60">
        <f>BZ31</f>
        <v>14</v>
      </c>
      <c r="AW37" s="60">
        <f>CB31</f>
        <v>16</v>
      </c>
      <c r="AX37" s="60">
        <f>CD31</f>
        <v>14</v>
      </c>
      <c r="AY37" s="60">
        <f>CF31</f>
        <v>13</v>
      </c>
      <c r="AZ37" s="60">
        <f>CH31</f>
        <v>8</v>
      </c>
      <c r="BA37" s="60">
        <f>CJ31</f>
        <v>5</v>
      </c>
      <c r="BB37" s="60">
        <f>CL31</f>
        <v>0</v>
      </c>
      <c r="BC37" s="60">
        <f>CN31</f>
        <v>0</v>
      </c>
      <c r="BD37" s="60">
        <f>CP31</f>
        <v>0</v>
      </c>
      <c r="BE37" s="60">
        <f>CR31</f>
        <v>0</v>
      </c>
      <c r="BF37" s="60">
        <f>CT31</f>
        <v>0</v>
      </c>
      <c r="BG37" s="60">
        <f>CV31</f>
        <v>0</v>
      </c>
      <c r="BH37" s="60">
        <f>CX31</f>
        <v>0</v>
      </c>
      <c r="BI37" s="60">
        <f>CZ31</f>
        <v>0</v>
      </c>
      <c r="BJ37" s="60">
        <f>DB31</f>
        <v>0</v>
      </c>
      <c r="BK37" s="60">
        <f>DD31</f>
        <v>0</v>
      </c>
      <c r="BL37" s="60">
        <f>DF31</f>
        <v>0</v>
      </c>
      <c r="BM37" s="60">
        <f>DH31</f>
        <v>0</v>
      </c>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sheetData>
  <mergeCells count="162">
    <mergeCell ref="J35:M35"/>
    <mergeCell ref="J36:M36"/>
    <mergeCell ref="J37:M37"/>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J1:L1"/>
    <mergeCell ref="J2:L2"/>
    <mergeCell ref="J3:K3"/>
    <mergeCell ref="BH3:BI3"/>
    <mergeCell ref="T3:U3"/>
    <mergeCell ref="AX3:AY3"/>
    <mergeCell ref="BB3:BC3"/>
    <mergeCell ref="AZ3:BA3"/>
    <mergeCell ref="BD3:BE3"/>
    <mergeCell ref="BF3:BG3"/>
    <mergeCell ref="AJ3:AK3"/>
    <mergeCell ref="AL3:AM3"/>
    <mergeCell ref="AT3:AU3"/>
    <mergeCell ref="AV3:AW3"/>
    <mergeCell ref="AR3:AS3"/>
    <mergeCell ref="V3:W3"/>
    <mergeCell ref="P3:Q3"/>
    <mergeCell ref="R3:S3"/>
    <mergeCell ref="L3:M3"/>
    <mergeCell ref="N3:O3"/>
    <mergeCell ref="DF3:DG3"/>
    <mergeCell ref="DD3:DE3"/>
    <mergeCell ref="BN3:BO3"/>
    <mergeCell ref="BP3:BQ3"/>
    <mergeCell ref="BL3:BM3"/>
    <mergeCell ref="BJ3:BK3"/>
    <mergeCell ref="AR27:AS27"/>
    <mergeCell ref="AN3:AO3"/>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AN27:AO27"/>
    <mergeCell ref="AP27:AQ27"/>
    <mergeCell ref="CL5:CM22"/>
    <mergeCell ref="Z3:AA3"/>
    <mergeCell ref="AD3:AE3"/>
    <mergeCell ref="AB3:AC3"/>
    <mergeCell ref="AH3:AI3"/>
    <mergeCell ref="AP3:AQ3"/>
    <mergeCell ref="AF3:AG3"/>
    <mergeCell ref="X3:Y3"/>
    <mergeCell ref="AT27:AU27"/>
    <mergeCell ref="AV27:AW27"/>
    <mergeCell ref="AB27:AC27"/>
    <mergeCell ref="AD27:AE27"/>
    <mergeCell ref="AF27:AG27"/>
    <mergeCell ref="X27:Y27"/>
    <mergeCell ref="Z27:AA27"/>
    <mergeCell ref="J27:K27"/>
    <mergeCell ref="L27:M27"/>
    <mergeCell ref="AH27:AI27"/>
    <mergeCell ref="AJ27:AK27"/>
    <mergeCell ref="AL27:AM27"/>
    <mergeCell ref="N27:O27"/>
    <mergeCell ref="P27:Q27"/>
    <mergeCell ref="R27:S27"/>
    <mergeCell ref="T27:U27"/>
    <mergeCell ref="V27:W27"/>
    <mergeCell ref="T31:U31"/>
    <mergeCell ref="V31:W31"/>
    <mergeCell ref="X31:Y31"/>
    <mergeCell ref="Z31:AA31"/>
    <mergeCell ref="AB31:AC31"/>
    <mergeCell ref="J31:K31"/>
    <mergeCell ref="L31:M31"/>
    <mergeCell ref="N31:O31"/>
    <mergeCell ref="P31:Q31"/>
    <mergeCell ref="R31:S31"/>
    <mergeCell ref="AN31:AO31"/>
    <mergeCell ref="AP31:AQ31"/>
    <mergeCell ref="AR31:AS31"/>
    <mergeCell ref="AT31:AU31"/>
    <mergeCell ref="AV31:AW31"/>
    <mergeCell ref="AD31:AE31"/>
    <mergeCell ref="AF31:AG31"/>
    <mergeCell ref="AH31:AI31"/>
    <mergeCell ref="AJ31:AK31"/>
    <mergeCell ref="AL31:AM31"/>
    <mergeCell ref="BH31:BI31"/>
    <mergeCell ref="BJ31:BK31"/>
    <mergeCell ref="BL31:BM31"/>
    <mergeCell ref="BN31:BO31"/>
    <mergeCell ref="BP31:BQ31"/>
    <mergeCell ref="AX31:AY31"/>
    <mergeCell ref="AZ31:BA31"/>
    <mergeCell ref="BB31:BC31"/>
    <mergeCell ref="BD31:BE31"/>
    <mergeCell ref="BF31:BG31"/>
    <mergeCell ref="CB31:CC31"/>
    <mergeCell ref="CD31:CE31"/>
    <mergeCell ref="CF31:CG31"/>
    <mergeCell ref="CH31:CI31"/>
    <mergeCell ref="CJ31:CK31"/>
    <mergeCell ref="BR31:BS31"/>
    <mergeCell ref="BT31:BU31"/>
    <mergeCell ref="BV31:BW31"/>
    <mergeCell ref="BX31:BY31"/>
    <mergeCell ref="BZ31:CA31"/>
    <mergeCell ref="DF31:DG31"/>
    <mergeCell ref="DH31:DI31"/>
    <mergeCell ref="CV31:CW31"/>
    <mergeCell ref="CX31:CY31"/>
    <mergeCell ref="CZ31:DA31"/>
    <mergeCell ref="DB31:DC31"/>
    <mergeCell ref="DD31:DE31"/>
    <mergeCell ref="CL31:CM31"/>
    <mergeCell ref="CN31:CO31"/>
    <mergeCell ref="CP31:CQ31"/>
    <mergeCell ref="CR31:CS31"/>
    <mergeCell ref="CT31:CU31"/>
    <mergeCell ref="BX27:BY27"/>
    <mergeCell ref="BZ27:CA27"/>
    <mergeCell ref="CB27:CC27"/>
    <mergeCell ref="CD27:CE27"/>
    <mergeCell ref="CF27:CG27"/>
    <mergeCell ref="CH27:CI27"/>
    <mergeCell ref="DB27:DC27"/>
    <mergeCell ref="DD27:DE27"/>
    <mergeCell ref="DF27:DG27"/>
    <mergeCell ref="DH27:DI27"/>
    <mergeCell ref="CJ27:CK27"/>
    <mergeCell ref="CL27:CM27"/>
    <mergeCell ref="CN27:CO27"/>
    <mergeCell ref="CP27:CQ27"/>
    <mergeCell ref="CR27:CS27"/>
    <mergeCell ref="CT27:CU27"/>
    <mergeCell ref="CV27:CW27"/>
    <mergeCell ref="CX27:CY27"/>
    <mergeCell ref="CZ27:DA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
  <sheetViews>
    <sheetView zoomScale="85" zoomScaleNormal="85" workbookViewId="0">
      <pane xSplit="9" ySplit="4" topLeftCell="AG5" activePane="bottomRight" state="frozen"/>
      <selection pane="topRight" activeCell="J1" sqref="J1"/>
      <selection pane="bottomLeft" activeCell="A5" sqref="A5"/>
      <selection pane="bottomRight" activeCell="N31" sqref="N31"/>
    </sheetView>
  </sheetViews>
  <sheetFormatPr baseColWidth="10" defaultColWidth="14.42578125" defaultRowHeight="15.75" customHeight="1"/>
  <cols>
    <col min="5" max="5" width="26.5703125" customWidth="1"/>
    <col min="6" max="6" width="16.7109375" customWidth="1"/>
    <col min="7" max="7" width="15.85546875" customWidth="1"/>
    <col min="10" max="113" width="3.710937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4"/>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4"/>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117</v>
      </c>
      <c r="B5" s="273">
        <v>1</v>
      </c>
      <c r="C5" s="275" t="s">
        <v>118</v>
      </c>
      <c r="D5" s="275" t="s">
        <v>119</v>
      </c>
      <c r="E5" s="275" t="s">
        <v>120</v>
      </c>
      <c r="F5" s="275" t="s">
        <v>121</v>
      </c>
      <c r="G5" s="275" t="s">
        <v>33</v>
      </c>
      <c r="H5" s="275" t="s">
        <v>124</v>
      </c>
      <c r="I5" s="10"/>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v>0</v>
      </c>
      <c r="AM5" s="254">
        <v>2</v>
      </c>
      <c r="AN5" s="275">
        <v>0</v>
      </c>
      <c r="AO5" s="275">
        <v>0</v>
      </c>
      <c r="AP5" s="275">
        <v>0</v>
      </c>
      <c r="AQ5" s="275">
        <v>0</v>
      </c>
      <c r="AR5" s="275">
        <v>0</v>
      </c>
      <c r="AS5" s="275">
        <v>0</v>
      </c>
      <c r="AT5" s="275">
        <v>0</v>
      </c>
      <c r="AU5" s="275">
        <v>0</v>
      </c>
      <c r="AV5" s="275">
        <v>0</v>
      </c>
      <c r="AW5" s="275">
        <v>0</v>
      </c>
      <c r="AX5" s="275">
        <v>0</v>
      </c>
      <c r="AY5" s="275">
        <v>0</v>
      </c>
      <c r="AZ5" s="275">
        <v>0</v>
      </c>
      <c r="BA5" s="275">
        <v>0</v>
      </c>
      <c r="BB5" s="275">
        <v>0</v>
      </c>
      <c r="BC5" s="275">
        <v>0</v>
      </c>
      <c r="BD5" s="275">
        <v>0</v>
      </c>
      <c r="BE5" s="275">
        <v>0</v>
      </c>
      <c r="BF5" s="275">
        <v>0</v>
      </c>
      <c r="BG5" s="275">
        <v>0</v>
      </c>
      <c r="BH5" s="275">
        <v>0</v>
      </c>
      <c r="BI5" s="275">
        <v>0</v>
      </c>
      <c r="BJ5" s="275">
        <v>0</v>
      </c>
      <c r="BK5" s="275">
        <v>15</v>
      </c>
      <c r="BL5" s="275">
        <v>0</v>
      </c>
      <c r="BM5" s="275">
        <v>7</v>
      </c>
      <c r="BN5" s="275">
        <v>2</v>
      </c>
      <c r="BO5" s="275">
        <v>2</v>
      </c>
      <c r="BP5" s="275">
        <v>5</v>
      </c>
      <c r="BQ5" s="275">
        <v>3</v>
      </c>
      <c r="BR5" s="275">
        <v>7</v>
      </c>
      <c r="BS5" s="275">
        <v>1</v>
      </c>
      <c r="BT5" s="275">
        <v>9</v>
      </c>
      <c r="BU5" s="275">
        <v>14</v>
      </c>
      <c r="BV5" s="275">
        <v>0</v>
      </c>
      <c r="BW5" s="275">
        <v>0</v>
      </c>
      <c r="BX5" s="275">
        <v>4</v>
      </c>
      <c r="BY5" s="275">
        <v>0</v>
      </c>
      <c r="BZ5" s="275">
        <v>0</v>
      </c>
      <c r="CA5" s="275">
        <v>1</v>
      </c>
      <c r="CB5" s="275">
        <v>0</v>
      </c>
      <c r="CC5" s="275">
        <v>3</v>
      </c>
      <c r="CD5" s="275">
        <v>4</v>
      </c>
      <c r="CE5" s="275">
        <v>1</v>
      </c>
      <c r="CF5" s="275">
        <v>3</v>
      </c>
      <c r="CG5" s="275">
        <v>1</v>
      </c>
      <c r="CH5" s="275">
        <v>17</v>
      </c>
      <c r="CI5" s="275">
        <v>17</v>
      </c>
      <c r="CJ5" s="275">
        <v>22</v>
      </c>
      <c r="CK5" s="275">
        <v>18</v>
      </c>
      <c r="CL5" s="275">
        <v>59</v>
      </c>
      <c r="CM5" s="275">
        <v>47</v>
      </c>
      <c r="CN5" s="275">
        <v>18</v>
      </c>
      <c r="CO5" s="275">
        <v>14</v>
      </c>
      <c r="CP5" s="275">
        <v>2</v>
      </c>
      <c r="CQ5" s="275">
        <v>1</v>
      </c>
      <c r="CR5" s="275">
        <v>39</v>
      </c>
      <c r="CS5" s="275">
        <v>20</v>
      </c>
      <c r="CT5" s="275">
        <v>28</v>
      </c>
      <c r="CU5" s="275">
        <v>33</v>
      </c>
      <c r="CV5" s="275">
        <v>42</v>
      </c>
      <c r="CW5" s="275">
        <v>53</v>
      </c>
      <c r="CX5" s="275">
        <v>48</v>
      </c>
      <c r="CY5" s="275">
        <v>49</v>
      </c>
      <c r="CZ5" s="275">
        <v>5</v>
      </c>
      <c r="DA5" s="275">
        <v>1</v>
      </c>
      <c r="DB5" s="275">
        <v>0</v>
      </c>
      <c r="DC5" s="275">
        <v>0</v>
      </c>
      <c r="DD5" s="275">
        <v>1</v>
      </c>
      <c r="DE5" s="275">
        <v>0</v>
      </c>
      <c r="DF5" s="275">
        <v>0</v>
      </c>
      <c r="DG5" s="275">
        <v>0</v>
      </c>
      <c r="DH5" s="275">
        <v>0</v>
      </c>
      <c r="DI5" s="275">
        <v>0</v>
      </c>
    </row>
    <row r="6" spans="1:113" ht="15.75" customHeight="1">
      <c r="A6" s="275" t="s">
        <v>117</v>
      </c>
      <c r="B6" s="273">
        <v>2</v>
      </c>
      <c r="C6" s="275" t="s">
        <v>118</v>
      </c>
      <c r="D6" s="275" t="s">
        <v>133</v>
      </c>
      <c r="E6" s="275" t="s">
        <v>134</v>
      </c>
      <c r="F6" s="275" t="s">
        <v>136</v>
      </c>
      <c r="G6" s="275" t="s">
        <v>102</v>
      </c>
      <c r="H6" s="275" t="s">
        <v>137</v>
      </c>
      <c r="I6" s="10"/>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v>0</v>
      </c>
      <c r="AM6" s="275">
        <v>0</v>
      </c>
      <c r="AN6" s="275">
        <v>0</v>
      </c>
      <c r="AO6" s="275">
        <v>0</v>
      </c>
      <c r="AP6" s="275">
        <v>0</v>
      </c>
      <c r="AQ6" s="275">
        <v>0</v>
      </c>
      <c r="AR6" s="254">
        <v>3</v>
      </c>
      <c r="AS6" s="254">
        <v>1</v>
      </c>
      <c r="AT6" s="275">
        <v>0</v>
      </c>
      <c r="AU6" s="275">
        <v>0</v>
      </c>
      <c r="AV6" s="275">
        <v>0</v>
      </c>
      <c r="AW6" s="275">
        <v>0</v>
      </c>
      <c r="AX6" s="275">
        <v>0</v>
      </c>
      <c r="AY6" s="275">
        <v>0</v>
      </c>
      <c r="AZ6" s="275">
        <v>0</v>
      </c>
      <c r="BA6" s="275">
        <v>0</v>
      </c>
      <c r="BB6" s="275">
        <v>0</v>
      </c>
      <c r="BC6" s="275">
        <v>0</v>
      </c>
      <c r="BD6" s="275">
        <v>0</v>
      </c>
      <c r="BE6" s="275">
        <v>0</v>
      </c>
      <c r="BF6" s="275">
        <v>0</v>
      </c>
      <c r="BG6" s="275">
        <v>1</v>
      </c>
      <c r="BH6" s="275">
        <v>4</v>
      </c>
      <c r="BI6" s="275">
        <v>5</v>
      </c>
      <c r="BJ6" s="275">
        <v>3</v>
      </c>
      <c r="BK6" s="275">
        <v>1</v>
      </c>
      <c r="BL6" s="275">
        <v>3</v>
      </c>
      <c r="BM6" s="275">
        <v>8</v>
      </c>
      <c r="BN6" s="275">
        <v>4</v>
      </c>
      <c r="BO6" s="275">
        <v>13</v>
      </c>
      <c r="BP6" s="275">
        <v>22</v>
      </c>
      <c r="BQ6" s="275">
        <v>46</v>
      </c>
      <c r="BR6" s="275">
        <v>15</v>
      </c>
      <c r="BS6" s="275">
        <v>26</v>
      </c>
      <c r="BT6" s="275">
        <v>15</v>
      </c>
      <c r="BU6" s="275">
        <v>6</v>
      </c>
      <c r="BV6" s="275">
        <v>16</v>
      </c>
      <c r="BW6" s="275">
        <v>8</v>
      </c>
      <c r="BX6" s="275">
        <v>2</v>
      </c>
      <c r="BY6" s="275">
        <v>13</v>
      </c>
      <c r="BZ6" s="275">
        <v>8</v>
      </c>
      <c r="CA6" s="275">
        <v>9</v>
      </c>
      <c r="CB6" s="275">
        <v>40</v>
      </c>
      <c r="CC6" s="275">
        <v>20</v>
      </c>
      <c r="CD6" s="275">
        <v>28</v>
      </c>
      <c r="CE6" s="275">
        <v>35</v>
      </c>
      <c r="CF6" s="275">
        <v>91</v>
      </c>
      <c r="CG6" s="275">
        <v>59</v>
      </c>
      <c r="CH6" s="275">
        <v>55</v>
      </c>
      <c r="CI6" s="275">
        <v>63</v>
      </c>
      <c r="CJ6" s="275">
        <v>88</v>
      </c>
      <c r="CK6" s="275">
        <v>67</v>
      </c>
      <c r="CL6" s="275">
        <v>44</v>
      </c>
      <c r="CM6" s="275">
        <v>39</v>
      </c>
      <c r="CN6" s="275">
        <v>52</v>
      </c>
      <c r="CO6" s="275">
        <v>45</v>
      </c>
      <c r="CP6" s="275">
        <v>1</v>
      </c>
      <c r="CQ6" s="275">
        <v>0</v>
      </c>
      <c r="CR6" s="275">
        <v>210</v>
      </c>
      <c r="CS6" s="275">
        <v>195</v>
      </c>
      <c r="CT6" s="275">
        <v>45</v>
      </c>
      <c r="CU6" s="275">
        <v>60</v>
      </c>
      <c r="CV6" s="275">
        <v>0</v>
      </c>
      <c r="CW6" s="275">
        <v>0</v>
      </c>
      <c r="CX6" s="275">
        <v>0</v>
      </c>
      <c r="CY6" s="275">
        <v>0</v>
      </c>
      <c r="CZ6" s="275">
        <v>0</v>
      </c>
      <c r="DA6" s="275">
        <v>0</v>
      </c>
      <c r="DB6" s="275">
        <v>0</v>
      </c>
      <c r="DC6" s="275">
        <v>0</v>
      </c>
      <c r="DD6" s="275">
        <v>0</v>
      </c>
      <c r="DE6" s="275">
        <v>0</v>
      </c>
      <c r="DF6" s="275">
        <v>0</v>
      </c>
      <c r="DG6" s="275">
        <v>0</v>
      </c>
      <c r="DH6" s="275">
        <v>0</v>
      </c>
      <c r="DI6" s="275">
        <v>0</v>
      </c>
    </row>
    <row r="7" spans="1:113" ht="15.75" customHeight="1">
      <c r="A7" s="275" t="s">
        <v>117</v>
      </c>
      <c r="B7" s="273">
        <v>3</v>
      </c>
      <c r="C7" s="275" t="s">
        <v>118</v>
      </c>
      <c r="D7" s="275" t="s">
        <v>145</v>
      </c>
      <c r="E7" s="275" t="s">
        <v>149</v>
      </c>
      <c r="F7" s="275" t="s">
        <v>151</v>
      </c>
      <c r="G7" s="275" t="s">
        <v>152</v>
      </c>
      <c r="H7" s="275" t="s">
        <v>154</v>
      </c>
      <c r="I7" s="10"/>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v>0</v>
      </c>
      <c r="AM7" s="275">
        <v>0</v>
      </c>
      <c r="AN7" s="275">
        <v>0</v>
      </c>
      <c r="AO7" s="275">
        <v>0</v>
      </c>
      <c r="AP7" s="275">
        <v>0</v>
      </c>
      <c r="AQ7" s="275">
        <v>0</v>
      </c>
      <c r="AR7" s="275">
        <v>0</v>
      </c>
      <c r="AS7" s="275">
        <v>0</v>
      </c>
      <c r="AT7" s="275">
        <v>0</v>
      </c>
      <c r="AU7" s="275">
        <v>0</v>
      </c>
      <c r="AV7" s="275">
        <v>0</v>
      </c>
      <c r="AW7" s="275">
        <v>0</v>
      </c>
      <c r="AX7" s="275">
        <v>0</v>
      </c>
      <c r="AY7" s="275">
        <v>0</v>
      </c>
      <c r="AZ7" s="275">
        <v>0</v>
      </c>
      <c r="BA7" s="275">
        <v>1</v>
      </c>
      <c r="BB7" s="275">
        <v>0</v>
      </c>
      <c r="BC7" s="275">
        <v>0</v>
      </c>
      <c r="BD7" s="275">
        <v>0</v>
      </c>
      <c r="BE7" s="275">
        <v>0</v>
      </c>
      <c r="BF7" s="275">
        <v>0</v>
      </c>
      <c r="BG7" s="275">
        <v>0</v>
      </c>
      <c r="BH7" s="275">
        <v>0</v>
      </c>
      <c r="BI7" s="275">
        <v>0</v>
      </c>
      <c r="BJ7" s="275">
        <v>0</v>
      </c>
      <c r="BK7" s="275">
        <v>0</v>
      </c>
      <c r="BL7" s="275">
        <v>0</v>
      </c>
      <c r="BM7" s="275">
        <v>0</v>
      </c>
      <c r="BN7" s="275">
        <v>3</v>
      </c>
      <c r="BO7" s="275">
        <v>1</v>
      </c>
      <c r="BP7" s="275">
        <v>1</v>
      </c>
      <c r="BQ7" s="275">
        <v>0</v>
      </c>
      <c r="BR7" s="275">
        <v>0</v>
      </c>
      <c r="BS7" s="275">
        <v>1</v>
      </c>
      <c r="BT7" s="275">
        <v>0</v>
      </c>
      <c r="BU7" s="275">
        <v>0</v>
      </c>
      <c r="BV7" s="275">
        <v>0</v>
      </c>
      <c r="BW7" s="275">
        <v>0</v>
      </c>
      <c r="BX7" s="275">
        <v>0</v>
      </c>
      <c r="BY7" s="275">
        <v>0</v>
      </c>
      <c r="BZ7" s="275">
        <v>0</v>
      </c>
      <c r="CA7" s="275">
        <v>1</v>
      </c>
      <c r="CB7" s="275">
        <v>7</v>
      </c>
      <c r="CC7" s="275">
        <v>3</v>
      </c>
      <c r="CD7" s="275">
        <v>2</v>
      </c>
      <c r="CE7" s="275">
        <v>2</v>
      </c>
      <c r="CF7" s="275">
        <v>18</v>
      </c>
      <c r="CG7" s="275">
        <v>16</v>
      </c>
      <c r="CH7" s="275">
        <v>15</v>
      </c>
      <c r="CI7" s="275">
        <v>9</v>
      </c>
      <c r="CJ7" s="275">
        <v>15</v>
      </c>
      <c r="CK7" s="275">
        <v>17</v>
      </c>
      <c r="CL7" s="275">
        <v>41</v>
      </c>
      <c r="CM7" s="275">
        <v>15</v>
      </c>
      <c r="CN7" s="275">
        <v>11</v>
      </c>
      <c r="CO7" s="275">
        <v>2</v>
      </c>
      <c r="CP7" s="275">
        <v>2</v>
      </c>
      <c r="CQ7" s="275">
        <v>1</v>
      </c>
      <c r="CR7" s="275">
        <v>5</v>
      </c>
      <c r="CS7" s="275">
        <v>2</v>
      </c>
      <c r="CT7" s="275">
        <v>19</v>
      </c>
      <c r="CU7" s="275">
        <v>25</v>
      </c>
      <c r="CV7" s="275">
        <v>0</v>
      </c>
      <c r="CW7" s="275">
        <v>0</v>
      </c>
      <c r="CX7" s="275">
        <v>0</v>
      </c>
      <c r="CY7" s="275">
        <v>0</v>
      </c>
      <c r="CZ7" s="275">
        <v>0</v>
      </c>
      <c r="DA7" s="275">
        <v>0</v>
      </c>
      <c r="DB7" s="275">
        <v>0</v>
      </c>
      <c r="DC7" s="275">
        <v>0</v>
      </c>
      <c r="DD7" s="275">
        <v>0</v>
      </c>
      <c r="DE7" s="275">
        <v>0</v>
      </c>
      <c r="DF7" s="275">
        <v>0</v>
      </c>
      <c r="DG7" s="275">
        <v>0</v>
      </c>
      <c r="DH7" s="275">
        <v>0</v>
      </c>
      <c r="DI7" s="275">
        <v>0</v>
      </c>
    </row>
    <row r="8" spans="1:113" ht="15.75" customHeight="1">
      <c r="A8" s="275" t="s">
        <v>117</v>
      </c>
      <c r="B8" s="273">
        <v>4</v>
      </c>
      <c r="C8" s="275" t="s">
        <v>118</v>
      </c>
      <c r="D8" s="275" t="s">
        <v>158</v>
      </c>
      <c r="E8" s="275" t="s">
        <v>159</v>
      </c>
      <c r="F8" s="275" t="s">
        <v>160</v>
      </c>
      <c r="G8" s="275" t="s">
        <v>152</v>
      </c>
      <c r="H8" s="275" t="s">
        <v>154</v>
      </c>
      <c r="I8" s="10"/>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v>0</v>
      </c>
      <c r="AM8" s="275">
        <v>0</v>
      </c>
      <c r="AN8" s="275">
        <v>0</v>
      </c>
      <c r="AO8" s="275">
        <v>0</v>
      </c>
      <c r="AP8" s="275">
        <v>0</v>
      </c>
      <c r="AQ8" s="275">
        <v>0</v>
      </c>
      <c r="AR8" s="275">
        <v>0</v>
      </c>
      <c r="AS8" s="275">
        <v>0</v>
      </c>
      <c r="AT8" s="275">
        <v>0</v>
      </c>
      <c r="AU8" s="275">
        <v>0</v>
      </c>
      <c r="AV8" s="275">
        <v>0</v>
      </c>
      <c r="AW8" s="275">
        <v>0</v>
      </c>
      <c r="AX8" s="275">
        <v>0</v>
      </c>
      <c r="AY8" s="275">
        <v>0</v>
      </c>
      <c r="AZ8" s="275">
        <v>0</v>
      </c>
      <c r="BA8" s="275">
        <v>0</v>
      </c>
      <c r="BB8" s="275">
        <v>0</v>
      </c>
      <c r="BC8" s="275">
        <v>0</v>
      </c>
      <c r="BD8" s="275">
        <v>0</v>
      </c>
      <c r="BE8" s="275">
        <v>0</v>
      </c>
      <c r="BF8" s="275">
        <v>0</v>
      </c>
      <c r="BG8" s="275">
        <v>0</v>
      </c>
      <c r="BH8" s="275">
        <v>0</v>
      </c>
      <c r="BI8" s="275">
        <v>0</v>
      </c>
      <c r="BJ8" s="275">
        <v>0</v>
      </c>
      <c r="BK8" s="275">
        <v>0</v>
      </c>
      <c r="BL8" s="275">
        <v>1</v>
      </c>
      <c r="BM8" s="275">
        <v>0</v>
      </c>
      <c r="BN8" s="275">
        <v>0</v>
      </c>
      <c r="BO8" s="275">
        <v>0</v>
      </c>
      <c r="BP8" s="275">
        <v>1</v>
      </c>
      <c r="BQ8" s="275">
        <v>0</v>
      </c>
      <c r="BR8" s="275">
        <v>0</v>
      </c>
      <c r="BS8" s="275">
        <v>0</v>
      </c>
      <c r="BT8" s="275">
        <v>0</v>
      </c>
      <c r="BU8" s="275">
        <v>0</v>
      </c>
      <c r="BV8" s="275">
        <v>0</v>
      </c>
      <c r="BW8" s="275">
        <v>0</v>
      </c>
      <c r="BX8" s="275">
        <v>0</v>
      </c>
      <c r="BY8" s="275">
        <v>0</v>
      </c>
      <c r="BZ8" s="275">
        <v>0</v>
      </c>
      <c r="CA8" s="275">
        <v>0</v>
      </c>
      <c r="CB8" s="275">
        <v>3</v>
      </c>
      <c r="CC8" s="275">
        <v>1</v>
      </c>
      <c r="CD8" s="275">
        <v>9</v>
      </c>
      <c r="CE8" s="275">
        <v>11</v>
      </c>
      <c r="CF8" s="275">
        <v>10</v>
      </c>
      <c r="CG8" s="275">
        <v>2</v>
      </c>
      <c r="CH8" s="275">
        <v>10</v>
      </c>
      <c r="CI8" s="275">
        <v>5</v>
      </c>
      <c r="CJ8" s="275">
        <v>14</v>
      </c>
      <c r="CK8" s="275">
        <v>5</v>
      </c>
      <c r="CL8" s="275">
        <v>17</v>
      </c>
      <c r="CM8" s="275">
        <v>9</v>
      </c>
      <c r="CN8" s="275">
        <v>5</v>
      </c>
      <c r="CO8" s="275">
        <v>1</v>
      </c>
      <c r="CP8" s="275">
        <v>1</v>
      </c>
      <c r="CQ8" s="275">
        <v>0</v>
      </c>
      <c r="CR8" s="275">
        <v>11</v>
      </c>
      <c r="CS8" s="275">
        <v>11</v>
      </c>
      <c r="CT8" s="275">
        <v>2</v>
      </c>
      <c r="CU8" s="275">
        <v>3</v>
      </c>
      <c r="CV8" s="275">
        <v>0</v>
      </c>
      <c r="CW8" s="275">
        <v>0</v>
      </c>
      <c r="CX8" s="275">
        <v>0</v>
      </c>
      <c r="CY8" s="275">
        <v>0</v>
      </c>
      <c r="CZ8" s="275">
        <v>0</v>
      </c>
      <c r="DA8" s="275">
        <v>0</v>
      </c>
      <c r="DB8" s="275">
        <v>0</v>
      </c>
      <c r="DC8" s="275">
        <v>0</v>
      </c>
      <c r="DD8" s="275">
        <v>0</v>
      </c>
      <c r="DE8" s="275">
        <v>0</v>
      </c>
      <c r="DF8" s="275">
        <v>0</v>
      </c>
      <c r="DG8" s="275">
        <v>0</v>
      </c>
      <c r="DH8" s="275">
        <v>0</v>
      </c>
      <c r="DI8" s="275">
        <v>0</v>
      </c>
    </row>
    <row r="9" spans="1:113" ht="15.75" customHeight="1">
      <c r="A9" s="275" t="s">
        <v>117</v>
      </c>
      <c r="B9" s="273">
        <v>5</v>
      </c>
      <c r="C9" s="275" t="s">
        <v>118</v>
      </c>
      <c r="D9" s="275" t="s">
        <v>165</v>
      </c>
      <c r="E9" s="275" t="s">
        <v>166</v>
      </c>
      <c r="F9" s="275" t="s">
        <v>167</v>
      </c>
      <c r="G9" s="275" t="s">
        <v>152</v>
      </c>
      <c r="H9" s="275" t="s">
        <v>154</v>
      </c>
      <c r="I9" s="10"/>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v>0</v>
      </c>
      <c r="AM9" s="275">
        <v>0</v>
      </c>
      <c r="AN9" s="275">
        <v>0</v>
      </c>
      <c r="AO9" s="275">
        <v>0</v>
      </c>
      <c r="AP9" s="275">
        <v>0</v>
      </c>
      <c r="AQ9" s="275">
        <v>0</v>
      </c>
      <c r="AR9" s="275">
        <v>0</v>
      </c>
      <c r="AS9" s="275">
        <v>0</v>
      </c>
      <c r="AT9" s="275">
        <v>0</v>
      </c>
      <c r="AU9" s="275">
        <v>0</v>
      </c>
      <c r="AV9" s="275">
        <v>0</v>
      </c>
      <c r="AW9" s="275">
        <v>0</v>
      </c>
      <c r="AX9" s="275">
        <v>0</v>
      </c>
      <c r="AY9" s="275">
        <v>0</v>
      </c>
      <c r="AZ9" s="275">
        <v>0</v>
      </c>
      <c r="BA9" s="275">
        <v>0</v>
      </c>
      <c r="BB9" s="275">
        <v>0</v>
      </c>
      <c r="BC9" s="275">
        <v>0</v>
      </c>
      <c r="BD9" s="275">
        <v>0</v>
      </c>
      <c r="BE9" s="275">
        <v>0</v>
      </c>
      <c r="BF9" s="275">
        <v>0</v>
      </c>
      <c r="BG9" s="275">
        <v>0</v>
      </c>
      <c r="BH9" s="275">
        <v>0</v>
      </c>
      <c r="BI9" s="275">
        <v>0</v>
      </c>
      <c r="BJ9" s="275">
        <v>0</v>
      </c>
      <c r="BK9" s="275">
        <v>0</v>
      </c>
      <c r="BL9" s="275">
        <v>3</v>
      </c>
      <c r="BM9" s="275">
        <v>2</v>
      </c>
      <c r="BN9" s="275">
        <v>6</v>
      </c>
      <c r="BO9" s="275">
        <v>1</v>
      </c>
      <c r="BP9" s="275">
        <v>6</v>
      </c>
      <c r="BQ9" s="275">
        <v>2</v>
      </c>
      <c r="BR9" s="275">
        <v>0</v>
      </c>
      <c r="BS9" s="275">
        <v>0</v>
      </c>
      <c r="BT9" s="275">
        <v>0</v>
      </c>
      <c r="BU9" s="275">
        <v>0</v>
      </c>
      <c r="BV9" s="275">
        <v>0</v>
      </c>
      <c r="BW9" s="275">
        <v>0</v>
      </c>
      <c r="BX9" s="275">
        <v>2</v>
      </c>
      <c r="BY9" s="275">
        <v>0</v>
      </c>
      <c r="BZ9" s="275">
        <v>1</v>
      </c>
      <c r="CA9" s="275">
        <v>0</v>
      </c>
      <c r="CB9" s="275">
        <v>3</v>
      </c>
      <c r="CC9" s="275">
        <v>2</v>
      </c>
      <c r="CD9" s="275">
        <v>1</v>
      </c>
      <c r="CE9" s="275">
        <v>1</v>
      </c>
      <c r="CF9" s="275">
        <v>20</v>
      </c>
      <c r="CG9" s="275">
        <v>14</v>
      </c>
      <c r="CH9" s="275">
        <v>0</v>
      </c>
      <c r="CI9" s="275">
        <v>2</v>
      </c>
      <c r="CJ9" s="275">
        <v>8</v>
      </c>
      <c r="CK9" s="275">
        <v>6</v>
      </c>
      <c r="CL9" s="275">
        <v>18</v>
      </c>
      <c r="CM9" s="275">
        <v>13</v>
      </c>
      <c r="CN9" s="275">
        <v>6</v>
      </c>
      <c r="CO9" s="275">
        <v>5</v>
      </c>
      <c r="CP9" s="275">
        <v>1</v>
      </c>
      <c r="CQ9" s="275">
        <v>0</v>
      </c>
      <c r="CR9" s="275">
        <v>6</v>
      </c>
      <c r="CS9" s="275">
        <v>5</v>
      </c>
      <c r="CT9" s="275">
        <v>3</v>
      </c>
      <c r="CU9" s="275">
        <v>3</v>
      </c>
      <c r="CV9" s="275">
        <v>0</v>
      </c>
      <c r="CW9" s="275">
        <v>0</v>
      </c>
      <c r="CX9" s="275">
        <v>0</v>
      </c>
      <c r="CY9" s="275">
        <v>0</v>
      </c>
      <c r="CZ9" s="275">
        <v>0</v>
      </c>
      <c r="DA9" s="275">
        <v>0</v>
      </c>
      <c r="DB9" s="275">
        <v>0</v>
      </c>
      <c r="DC9" s="275">
        <v>0</v>
      </c>
      <c r="DD9" s="275">
        <v>0</v>
      </c>
      <c r="DE9" s="275"/>
      <c r="DF9" s="275">
        <v>0</v>
      </c>
      <c r="DG9" s="275">
        <v>0</v>
      </c>
      <c r="DH9" s="275">
        <v>0</v>
      </c>
      <c r="DI9" s="275">
        <v>0</v>
      </c>
    </row>
    <row r="10" spans="1:113" ht="15.75" customHeight="1">
      <c r="A10" s="275" t="s">
        <v>117</v>
      </c>
      <c r="B10" s="273">
        <v>6</v>
      </c>
      <c r="C10" s="275" t="s">
        <v>118</v>
      </c>
      <c r="D10" s="275" t="s">
        <v>170</v>
      </c>
      <c r="E10" s="275" t="s">
        <v>171</v>
      </c>
      <c r="F10" s="275" t="s">
        <v>1054</v>
      </c>
      <c r="G10" s="275" t="s">
        <v>172</v>
      </c>
      <c r="H10" s="275" t="s">
        <v>173</v>
      </c>
      <c r="I10" s="10"/>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v>0</v>
      </c>
      <c r="AM10" s="275">
        <v>0</v>
      </c>
      <c r="AN10" s="275">
        <v>0</v>
      </c>
      <c r="AO10" s="275">
        <v>0</v>
      </c>
      <c r="AP10" s="275">
        <v>0</v>
      </c>
      <c r="AQ10" s="275">
        <v>0</v>
      </c>
      <c r="AR10" s="254">
        <v>5</v>
      </c>
      <c r="AS10" s="275">
        <v>0</v>
      </c>
      <c r="AT10" s="275">
        <v>0</v>
      </c>
      <c r="AU10" s="275">
        <v>0</v>
      </c>
      <c r="AV10" s="275">
        <v>1</v>
      </c>
      <c r="AW10" s="275">
        <v>1</v>
      </c>
      <c r="AX10" s="275">
        <v>0</v>
      </c>
      <c r="AY10" s="275">
        <v>0</v>
      </c>
      <c r="AZ10" s="275">
        <v>0</v>
      </c>
      <c r="BA10" s="275">
        <v>0</v>
      </c>
      <c r="BB10" s="275">
        <v>0</v>
      </c>
      <c r="BC10" s="275">
        <v>0</v>
      </c>
      <c r="BD10" s="275">
        <v>0</v>
      </c>
      <c r="BE10" s="275">
        <v>0</v>
      </c>
      <c r="BF10" s="275">
        <v>0</v>
      </c>
      <c r="BG10" s="275">
        <v>0</v>
      </c>
      <c r="BH10" s="275">
        <v>0</v>
      </c>
      <c r="BI10" s="275">
        <v>0</v>
      </c>
      <c r="BJ10" s="275">
        <v>5</v>
      </c>
      <c r="BK10" s="275">
        <v>3</v>
      </c>
      <c r="BL10" s="275">
        <v>12</v>
      </c>
      <c r="BM10" s="275">
        <v>8</v>
      </c>
      <c r="BN10" s="275">
        <v>4</v>
      </c>
      <c r="BO10" s="275">
        <v>7</v>
      </c>
      <c r="BP10" s="275">
        <v>13</v>
      </c>
      <c r="BQ10" s="275">
        <v>7</v>
      </c>
      <c r="BR10" s="275">
        <v>88</v>
      </c>
      <c r="BS10" s="275">
        <v>101</v>
      </c>
      <c r="BT10" s="275">
        <v>78</v>
      </c>
      <c r="BU10" s="275">
        <v>110</v>
      </c>
      <c r="BV10" s="275">
        <v>48</v>
      </c>
      <c r="BW10" s="275">
        <v>41</v>
      </c>
      <c r="BX10" s="275">
        <v>28</v>
      </c>
      <c r="BY10" s="275">
        <v>19</v>
      </c>
      <c r="BZ10" s="275">
        <v>11</v>
      </c>
      <c r="CA10" s="275">
        <v>6</v>
      </c>
      <c r="CB10" s="275">
        <v>43</v>
      </c>
      <c r="CC10" s="275">
        <v>28</v>
      </c>
      <c r="CD10" s="275">
        <v>14</v>
      </c>
      <c r="CE10" s="275">
        <v>18</v>
      </c>
      <c r="CF10" s="275">
        <v>82</v>
      </c>
      <c r="CG10" s="275">
        <v>68</v>
      </c>
      <c r="CH10" s="275">
        <v>48</v>
      </c>
      <c r="CI10" s="275">
        <v>37</v>
      </c>
      <c r="CJ10" s="275">
        <v>112</v>
      </c>
      <c r="CK10" s="275">
        <v>103</v>
      </c>
      <c r="CL10" s="275">
        <v>776</v>
      </c>
      <c r="CM10" s="275">
        <v>532</v>
      </c>
      <c r="CN10" s="275">
        <v>125</v>
      </c>
      <c r="CO10" s="275">
        <v>136</v>
      </c>
      <c r="CP10" s="275">
        <v>4</v>
      </c>
      <c r="CQ10" s="275">
        <v>1</v>
      </c>
      <c r="CR10" s="275">
        <v>88</v>
      </c>
      <c r="CS10" s="275">
        <v>96</v>
      </c>
      <c r="CT10" s="275">
        <v>98</v>
      </c>
      <c r="CU10" s="275">
        <v>111</v>
      </c>
      <c r="CV10" s="275">
        <v>50</v>
      </c>
      <c r="CW10" s="275">
        <v>38</v>
      </c>
      <c r="CX10" s="275">
        <v>52</v>
      </c>
      <c r="CY10" s="275">
        <v>49</v>
      </c>
      <c r="CZ10" s="275">
        <v>12</v>
      </c>
      <c r="DA10" s="275">
        <v>10</v>
      </c>
      <c r="DB10" s="275">
        <v>0</v>
      </c>
      <c r="DC10" s="275">
        <v>0</v>
      </c>
      <c r="DD10" s="275">
        <v>21</v>
      </c>
      <c r="DE10" s="275">
        <v>18</v>
      </c>
      <c r="DF10" s="275">
        <v>0</v>
      </c>
      <c r="DG10" s="275">
        <v>0</v>
      </c>
      <c r="DH10" s="275">
        <v>13</v>
      </c>
      <c r="DI10" s="275">
        <v>12</v>
      </c>
    </row>
    <row r="11" spans="1:113" ht="15.75" customHeight="1">
      <c r="A11" s="275" t="s">
        <v>117</v>
      </c>
      <c r="B11" s="273">
        <v>7</v>
      </c>
      <c r="C11" s="275" t="s">
        <v>118</v>
      </c>
      <c r="D11" s="275" t="s">
        <v>119</v>
      </c>
      <c r="E11" s="275" t="s">
        <v>185</v>
      </c>
      <c r="F11" s="275" t="s">
        <v>186</v>
      </c>
      <c r="G11" s="275" t="s">
        <v>157</v>
      </c>
      <c r="H11" s="275" t="s">
        <v>188</v>
      </c>
      <c r="I11" s="10"/>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v>0</v>
      </c>
      <c r="AM11" s="275">
        <v>0</v>
      </c>
      <c r="AN11" s="275">
        <v>0</v>
      </c>
      <c r="AO11" s="275">
        <v>0</v>
      </c>
      <c r="AP11" s="275">
        <v>0</v>
      </c>
      <c r="AQ11" s="275">
        <v>0</v>
      </c>
      <c r="AR11" s="275">
        <v>0</v>
      </c>
      <c r="AS11" s="275">
        <v>0</v>
      </c>
      <c r="AT11" s="275">
        <v>0</v>
      </c>
      <c r="AU11" s="275">
        <v>0</v>
      </c>
      <c r="AV11" s="275">
        <v>0</v>
      </c>
      <c r="AW11" s="275">
        <v>0</v>
      </c>
      <c r="AX11" s="275">
        <v>0</v>
      </c>
      <c r="AY11" s="275">
        <v>0</v>
      </c>
      <c r="AZ11" s="275">
        <v>0</v>
      </c>
      <c r="BA11" s="275">
        <v>0</v>
      </c>
      <c r="BB11" s="275">
        <v>0</v>
      </c>
      <c r="BC11" s="275">
        <v>0</v>
      </c>
      <c r="BD11" s="275">
        <v>0</v>
      </c>
      <c r="BE11" s="275">
        <v>0</v>
      </c>
      <c r="BF11" s="275">
        <v>0</v>
      </c>
      <c r="BG11" s="275">
        <v>0</v>
      </c>
      <c r="BH11" s="275">
        <v>0</v>
      </c>
      <c r="BI11" s="275">
        <v>0</v>
      </c>
      <c r="BJ11" s="275">
        <v>1</v>
      </c>
      <c r="BK11" s="275">
        <v>1</v>
      </c>
      <c r="BL11" s="275">
        <v>0</v>
      </c>
      <c r="BM11" s="275">
        <v>0</v>
      </c>
      <c r="BN11" s="275">
        <v>5</v>
      </c>
      <c r="BO11" s="275">
        <v>1</v>
      </c>
      <c r="BP11" s="275">
        <v>3</v>
      </c>
      <c r="BQ11" s="275">
        <v>0</v>
      </c>
      <c r="BR11" s="275">
        <v>1</v>
      </c>
      <c r="BS11" s="275">
        <v>1</v>
      </c>
      <c r="BT11" s="275">
        <v>0</v>
      </c>
      <c r="BU11" s="275">
        <v>0</v>
      </c>
      <c r="BV11" s="275">
        <v>0</v>
      </c>
      <c r="BW11" s="275">
        <v>0</v>
      </c>
      <c r="BX11" s="275">
        <v>0</v>
      </c>
      <c r="BY11" s="275">
        <v>0</v>
      </c>
      <c r="BZ11" s="275">
        <v>0</v>
      </c>
      <c r="CA11" s="275">
        <v>0</v>
      </c>
      <c r="CB11" s="275">
        <v>2</v>
      </c>
      <c r="CC11" s="275">
        <v>5</v>
      </c>
      <c r="CD11" s="275">
        <v>3</v>
      </c>
      <c r="CE11" s="275">
        <v>1</v>
      </c>
      <c r="CF11" s="275">
        <v>9</v>
      </c>
      <c r="CG11" s="275">
        <v>7</v>
      </c>
      <c r="CH11" s="275">
        <v>1</v>
      </c>
      <c r="CI11" s="275">
        <v>5</v>
      </c>
      <c r="CJ11" s="275">
        <v>5</v>
      </c>
      <c r="CK11" s="275">
        <v>5</v>
      </c>
      <c r="CL11" s="275">
        <v>15</v>
      </c>
      <c r="CM11" s="275">
        <v>39</v>
      </c>
      <c r="CN11" s="275">
        <v>19</v>
      </c>
      <c r="CO11" s="275">
        <v>16</v>
      </c>
      <c r="CP11" s="275">
        <v>0</v>
      </c>
      <c r="CQ11" s="275">
        <v>0</v>
      </c>
      <c r="CR11" s="275">
        <v>44</v>
      </c>
      <c r="CS11" s="275">
        <v>15</v>
      </c>
      <c r="CT11" s="275">
        <v>19</v>
      </c>
      <c r="CU11" s="275">
        <v>9</v>
      </c>
      <c r="CV11" s="275"/>
      <c r="CW11" s="275"/>
      <c r="CX11" s="275"/>
      <c r="CY11" s="275"/>
      <c r="CZ11" s="275"/>
      <c r="DA11" s="275"/>
      <c r="DB11" s="275"/>
      <c r="DC11" s="275"/>
      <c r="DD11" s="275"/>
      <c r="DE11" s="275"/>
      <c r="DF11" s="275"/>
      <c r="DG11" s="275"/>
      <c r="DH11" s="275"/>
      <c r="DI11" s="275"/>
    </row>
    <row r="12" spans="1:113" ht="15.75" customHeight="1">
      <c r="A12" s="275" t="s">
        <v>117</v>
      </c>
      <c r="B12" s="273">
        <v>8</v>
      </c>
      <c r="C12" s="275" t="s">
        <v>118</v>
      </c>
      <c r="D12" s="275" t="s">
        <v>196</v>
      </c>
      <c r="E12" s="275" t="s">
        <v>197</v>
      </c>
      <c r="F12" s="275" t="s">
        <v>1055</v>
      </c>
      <c r="G12" s="275" t="s">
        <v>102</v>
      </c>
      <c r="H12" s="275" t="s">
        <v>137</v>
      </c>
      <c r="I12" s="10"/>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v>0</v>
      </c>
      <c r="AM12" s="275">
        <v>0</v>
      </c>
      <c r="AN12" s="275">
        <v>0</v>
      </c>
      <c r="AO12" s="275">
        <v>0</v>
      </c>
      <c r="AP12" s="275">
        <v>0</v>
      </c>
      <c r="AQ12" s="275">
        <v>0</v>
      </c>
      <c r="AR12" s="275">
        <v>0</v>
      </c>
      <c r="AS12" s="254">
        <v>2</v>
      </c>
      <c r="AT12" s="275">
        <v>0</v>
      </c>
      <c r="AU12" s="275">
        <v>0</v>
      </c>
      <c r="AV12" s="275">
        <v>1</v>
      </c>
      <c r="AW12" s="275">
        <v>0</v>
      </c>
      <c r="AX12" s="275">
        <v>0</v>
      </c>
      <c r="AY12" s="275">
        <v>0</v>
      </c>
      <c r="AZ12" s="275">
        <v>0</v>
      </c>
      <c r="BA12" s="275">
        <v>0</v>
      </c>
      <c r="BB12" s="275">
        <v>0</v>
      </c>
      <c r="BC12" s="275">
        <v>0</v>
      </c>
      <c r="BD12" s="275">
        <v>0</v>
      </c>
      <c r="BE12" s="275">
        <v>0</v>
      </c>
      <c r="BF12" s="275">
        <v>0</v>
      </c>
      <c r="BG12" s="275">
        <v>0</v>
      </c>
      <c r="BH12" s="275">
        <v>1</v>
      </c>
      <c r="BI12" s="275">
        <v>5</v>
      </c>
      <c r="BJ12" s="275">
        <v>1</v>
      </c>
      <c r="BK12" s="275">
        <v>2</v>
      </c>
      <c r="BL12" s="275">
        <v>1</v>
      </c>
      <c r="BM12" s="275">
        <v>6</v>
      </c>
      <c r="BN12" s="275">
        <v>2</v>
      </c>
      <c r="BO12" s="275">
        <v>8</v>
      </c>
      <c r="BP12" s="275">
        <v>8</v>
      </c>
      <c r="BQ12" s="275">
        <v>21</v>
      </c>
      <c r="BR12" s="275">
        <v>5</v>
      </c>
      <c r="BS12" s="275">
        <v>2</v>
      </c>
      <c r="BT12" s="275">
        <v>2</v>
      </c>
      <c r="BU12" s="275">
        <v>8</v>
      </c>
      <c r="BV12" s="275">
        <v>8</v>
      </c>
      <c r="BW12" s="275">
        <v>3</v>
      </c>
      <c r="BX12" s="275">
        <v>0</v>
      </c>
      <c r="BY12" s="275">
        <v>0</v>
      </c>
      <c r="BZ12" s="275">
        <v>12</v>
      </c>
      <c r="CA12" s="275">
        <v>5</v>
      </c>
      <c r="CB12" s="275">
        <v>16</v>
      </c>
      <c r="CC12" s="275">
        <v>15</v>
      </c>
      <c r="CD12" s="275">
        <v>18</v>
      </c>
      <c r="CE12" s="275">
        <v>8</v>
      </c>
      <c r="CF12" s="275">
        <v>88</v>
      </c>
      <c r="CG12" s="275">
        <v>80</v>
      </c>
      <c r="CH12" s="275">
        <v>43</v>
      </c>
      <c r="CI12" s="275">
        <v>44</v>
      </c>
      <c r="CJ12" s="275">
        <v>55</v>
      </c>
      <c r="CK12" s="275">
        <v>58</v>
      </c>
      <c r="CL12" s="275">
        <v>32</v>
      </c>
      <c r="CM12" s="275">
        <v>35</v>
      </c>
      <c r="CN12" s="275">
        <v>56</v>
      </c>
      <c r="CO12" s="275">
        <v>49</v>
      </c>
      <c r="CP12" s="275">
        <v>3</v>
      </c>
      <c r="CQ12" s="275">
        <v>1</v>
      </c>
      <c r="CR12" s="275">
        <v>25</v>
      </c>
      <c r="CS12" s="275">
        <v>21</v>
      </c>
      <c r="CT12" s="275">
        <v>22</v>
      </c>
      <c r="CU12" s="275">
        <v>20</v>
      </c>
      <c r="CV12" s="275">
        <v>11</v>
      </c>
      <c r="CW12" s="275">
        <v>5</v>
      </c>
      <c r="CX12" s="275">
        <v>10</v>
      </c>
      <c r="CY12" s="275">
        <v>9</v>
      </c>
      <c r="CZ12" s="275">
        <v>3</v>
      </c>
      <c r="DA12" s="275">
        <v>2</v>
      </c>
      <c r="DB12" s="275">
        <v>0</v>
      </c>
      <c r="DC12" s="275">
        <v>0</v>
      </c>
      <c r="DD12" s="275">
        <v>6</v>
      </c>
      <c r="DE12" s="275">
        <v>1</v>
      </c>
      <c r="DF12" s="275">
        <v>0</v>
      </c>
      <c r="DG12" s="275">
        <v>0</v>
      </c>
      <c r="DH12" s="275">
        <v>1</v>
      </c>
      <c r="DI12" s="275">
        <v>3</v>
      </c>
    </row>
    <row r="13" spans="1:113" ht="15.75" customHeight="1">
      <c r="A13" s="275"/>
      <c r="B13" s="273"/>
      <c r="C13" s="275"/>
      <c r="D13" s="275"/>
      <c r="E13" s="275"/>
      <c r="F13" s="275"/>
      <c r="G13" s="275"/>
      <c r="H13" s="275"/>
      <c r="I13" s="10"/>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v>0</v>
      </c>
      <c r="AY13" s="275">
        <v>0</v>
      </c>
      <c r="AZ13" s="275">
        <v>0</v>
      </c>
      <c r="BA13" s="275">
        <v>0</v>
      </c>
      <c r="BB13" s="275">
        <v>0</v>
      </c>
      <c r="BC13" s="275">
        <v>0</v>
      </c>
      <c r="BD13" s="275">
        <v>0</v>
      </c>
      <c r="BE13" s="275">
        <v>0</v>
      </c>
      <c r="BF13" s="275">
        <v>0</v>
      </c>
      <c r="BG13" s="275">
        <v>0</v>
      </c>
      <c r="BH13" s="275">
        <v>0</v>
      </c>
      <c r="BI13" s="275">
        <v>0</v>
      </c>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row>
    <row r="14" spans="1:113" ht="15.75" customHeight="1">
      <c r="A14" s="275" t="s">
        <v>208</v>
      </c>
      <c r="B14" s="273">
        <v>9</v>
      </c>
      <c r="C14" s="275" t="s">
        <v>118</v>
      </c>
      <c r="D14" s="275" t="s">
        <v>209</v>
      </c>
      <c r="E14" s="275" t="s">
        <v>210</v>
      </c>
      <c r="F14" s="275" t="s">
        <v>1056</v>
      </c>
      <c r="G14" s="275" t="s">
        <v>172</v>
      </c>
      <c r="H14" s="275" t="s">
        <v>137</v>
      </c>
      <c r="I14" s="10"/>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v>0</v>
      </c>
      <c r="AM14" s="275">
        <v>0</v>
      </c>
      <c r="AN14" s="275">
        <v>0</v>
      </c>
      <c r="AO14" s="275">
        <v>0</v>
      </c>
      <c r="AP14" s="275">
        <v>0</v>
      </c>
      <c r="AQ14" s="275">
        <v>0</v>
      </c>
      <c r="AR14" s="275">
        <v>0</v>
      </c>
      <c r="AS14" s="275">
        <v>0</v>
      </c>
      <c r="AT14" s="275">
        <v>0</v>
      </c>
      <c r="AU14" s="275">
        <v>0</v>
      </c>
      <c r="AV14" s="275">
        <v>0</v>
      </c>
      <c r="AW14" s="275">
        <v>0</v>
      </c>
      <c r="AX14" s="275">
        <v>0</v>
      </c>
      <c r="AY14" s="275">
        <v>0</v>
      </c>
      <c r="AZ14" s="275">
        <v>1</v>
      </c>
      <c r="BA14" s="275">
        <v>0</v>
      </c>
      <c r="BB14" s="275">
        <v>2</v>
      </c>
      <c r="BC14" s="275">
        <v>0</v>
      </c>
      <c r="BD14" s="275">
        <v>0</v>
      </c>
      <c r="BE14" s="275">
        <v>0</v>
      </c>
      <c r="BF14" s="275">
        <v>2</v>
      </c>
      <c r="BG14" s="275">
        <v>0</v>
      </c>
      <c r="BH14" s="275">
        <v>9</v>
      </c>
      <c r="BI14" s="275">
        <v>11</v>
      </c>
      <c r="BJ14" s="275">
        <v>0</v>
      </c>
      <c r="BK14" s="275">
        <v>1</v>
      </c>
      <c r="BL14" s="275">
        <v>15</v>
      </c>
      <c r="BM14" s="275">
        <v>24</v>
      </c>
      <c r="BN14" s="275">
        <v>63</v>
      </c>
      <c r="BO14" s="275">
        <v>41</v>
      </c>
      <c r="BP14" s="275">
        <v>39</v>
      </c>
      <c r="BQ14" s="275">
        <v>57</v>
      </c>
      <c r="BR14" s="275">
        <v>45</v>
      </c>
      <c r="BS14" s="275">
        <v>36</v>
      </c>
      <c r="BT14" s="275">
        <v>1</v>
      </c>
      <c r="BU14" s="275">
        <v>5</v>
      </c>
      <c r="BV14" s="275">
        <v>2</v>
      </c>
      <c r="BW14" s="275">
        <v>0</v>
      </c>
      <c r="BX14" s="275">
        <v>0</v>
      </c>
      <c r="BY14" s="275">
        <v>1</v>
      </c>
      <c r="BZ14" s="275">
        <v>0</v>
      </c>
      <c r="CA14" s="275">
        <v>2</v>
      </c>
      <c r="CB14" s="275">
        <v>7</v>
      </c>
      <c r="CC14" s="275">
        <v>7</v>
      </c>
      <c r="CD14" s="275">
        <v>25</v>
      </c>
      <c r="CE14" s="275">
        <v>25</v>
      </c>
      <c r="CF14" s="275">
        <v>30</v>
      </c>
      <c r="CG14" s="275">
        <v>25</v>
      </c>
      <c r="CH14" s="275">
        <v>6</v>
      </c>
      <c r="CI14" s="275">
        <v>5</v>
      </c>
      <c r="CJ14" s="275">
        <v>14</v>
      </c>
      <c r="CK14" s="275">
        <v>11</v>
      </c>
      <c r="CL14" s="275">
        <v>15</v>
      </c>
      <c r="CM14" s="275">
        <v>16</v>
      </c>
      <c r="CN14" s="275">
        <v>15</v>
      </c>
      <c r="CO14" s="275">
        <v>11</v>
      </c>
      <c r="CP14" s="275">
        <v>1</v>
      </c>
      <c r="CQ14" s="275">
        <v>0</v>
      </c>
      <c r="CR14" s="275">
        <v>12</v>
      </c>
      <c r="CS14" s="275">
        <v>2</v>
      </c>
      <c r="CT14" s="275">
        <v>5</v>
      </c>
      <c r="CU14" s="275">
        <v>5</v>
      </c>
      <c r="CV14" s="275">
        <v>0</v>
      </c>
      <c r="CW14" s="275">
        <v>0</v>
      </c>
      <c r="CX14" s="275">
        <v>0</v>
      </c>
      <c r="CY14" s="275">
        <v>0</v>
      </c>
      <c r="CZ14" s="275">
        <v>0</v>
      </c>
      <c r="DA14" s="275">
        <v>0</v>
      </c>
      <c r="DB14" s="275">
        <v>0</v>
      </c>
      <c r="DC14" s="275">
        <v>0</v>
      </c>
      <c r="DD14" s="275">
        <v>0</v>
      </c>
      <c r="DE14" s="275">
        <v>0</v>
      </c>
      <c r="DF14" s="275">
        <v>0</v>
      </c>
      <c r="DG14" s="275">
        <v>0</v>
      </c>
      <c r="DH14" s="275">
        <v>0</v>
      </c>
      <c r="DI14" s="275">
        <v>0</v>
      </c>
    </row>
    <row r="15" spans="1:113" ht="15.75" customHeight="1">
      <c r="A15" s="275" t="s">
        <v>208</v>
      </c>
      <c r="B15" s="273">
        <v>10</v>
      </c>
      <c r="C15" s="275" t="s">
        <v>118</v>
      </c>
      <c r="D15" s="275" t="s">
        <v>209</v>
      </c>
      <c r="E15" s="275" t="s">
        <v>1057</v>
      </c>
      <c r="F15" s="275" t="s">
        <v>1058</v>
      </c>
      <c r="G15" s="275" t="s">
        <v>157</v>
      </c>
      <c r="H15" s="275" t="s">
        <v>219</v>
      </c>
      <c r="I15" s="10"/>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v>0</v>
      </c>
      <c r="AM15" s="275">
        <v>0</v>
      </c>
      <c r="AN15" s="275">
        <v>0</v>
      </c>
      <c r="AO15" s="275">
        <v>0</v>
      </c>
      <c r="AP15" s="275">
        <v>0</v>
      </c>
      <c r="AQ15" s="275">
        <v>0</v>
      </c>
      <c r="AR15" s="275">
        <v>0</v>
      </c>
      <c r="AS15" s="275">
        <v>0</v>
      </c>
      <c r="AT15" s="275">
        <v>0</v>
      </c>
      <c r="AU15" s="275">
        <v>0</v>
      </c>
      <c r="AV15" s="275">
        <v>1</v>
      </c>
      <c r="AW15" s="275">
        <v>0</v>
      </c>
      <c r="AX15" s="275">
        <v>1</v>
      </c>
      <c r="AY15" s="275">
        <v>1</v>
      </c>
      <c r="AZ15" s="275">
        <v>4</v>
      </c>
      <c r="BA15" s="275">
        <v>2</v>
      </c>
      <c r="BB15" s="275">
        <v>0</v>
      </c>
      <c r="BC15" s="275">
        <v>1</v>
      </c>
      <c r="BD15" s="275">
        <v>0</v>
      </c>
      <c r="BE15" s="275">
        <v>1</v>
      </c>
      <c r="BF15" s="275">
        <v>0</v>
      </c>
      <c r="BG15" s="275">
        <v>0</v>
      </c>
      <c r="BH15" s="275">
        <v>15</v>
      </c>
      <c r="BI15" s="275">
        <v>17</v>
      </c>
      <c r="BJ15" s="275">
        <v>7</v>
      </c>
      <c r="BK15" s="275">
        <v>6</v>
      </c>
      <c r="BL15" s="275">
        <v>36</v>
      </c>
      <c r="BM15" s="275">
        <v>52</v>
      </c>
      <c r="BN15" s="275">
        <v>21</v>
      </c>
      <c r="BO15" s="275">
        <v>96</v>
      </c>
      <c r="BP15" s="275">
        <v>9</v>
      </c>
      <c r="BQ15" s="275">
        <v>14</v>
      </c>
      <c r="BR15" s="275">
        <v>8</v>
      </c>
      <c r="BS15" s="275">
        <v>7</v>
      </c>
      <c r="BT15" s="275">
        <v>2</v>
      </c>
      <c r="BU15" s="275">
        <v>8</v>
      </c>
      <c r="BV15" s="275">
        <v>3</v>
      </c>
      <c r="BW15" s="275">
        <v>2</v>
      </c>
      <c r="BX15" s="275">
        <v>2</v>
      </c>
      <c r="BY15" s="275">
        <v>4</v>
      </c>
      <c r="BZ15" s="275">
        <v>2</v>
      </c>
      <c r="CA15" s="275">
        <v>5</v>
      </c>
      <c r="CB15" s="275">
        <v>6</v>
      </c>
      <c r="CC15" s="275">
        <v>3</v>
      </c>
      <c r="CD15" s="275">
        <v>18</v>
      </c>
      <c r="CE15" s="275">
        <v>17</v>
      </c>
      <c r="CF15" s="275">
        <v>16</v>
      </c>
      <c r="CG15" s="275">
        <v>5</v>
      </c>
      <c r="CH15" s="275">
        <v>12</v>
      </c>
      <c r="CI15" s="275">
        <v>12</v>
      </c>
      <c r="CJ15" s="275">
        <v>9</v>
      </c>
      <c r="CK15" s="275">
        <v>11</v>
      </c>
      <c r="CL15" s="275">
        <v>20</v>
      </c>
      <c r="CM15" s="275">
        <v>15</v>
      </c>
      <c r="CN15" s="275">
        <v>18</v>
      </c>
      <c r="CO15" s="275">
        <v>24</v>
      </c>
      <c r="CP15" s="275">
        <v>2</v>
      </c>
      <c r="CQ15" s="275">
        <v>2</v>
      </c>
      <c r="CR15" s="275">
        <v>8</v>
      </c>
      <c r="CS15" s="275">
        <v>9</v>
      </c>
      <c r="CT15" s="275">
        <v>3</v>
      </c>
      <c r="CU15" s="275">
        <v>7</v>
      </c>
      <c r="CV15" s="275">
        <v>3</v>
      </c>
      <c r="CW15" s="275">
        <v>3</v>
      </c>
      <c r="CX15" s="275">
        <v>5</v>
      </c>
      <c r="CY15" s="275">
        <v>2</v>
      </c>
      <c r="CZ15" s="275">
        <v>0</v>
      </c>
      <c r="DA15" s="275">
        <v>1</v>
      </c>
      <c r="DB15" s="275">
        <v>0</v>
      </c>
      <c r="DC15" s="275">
        <v>0</v>
      </c>
      <c r="DD15" s="275">
        <v>4</v>
      </c>
      <c r="DE15" s="275">
        <v>7</v>
      </c>
      <c r="DF15" s="275">
        <v>0</v>
      </c>
      <c r="DG15" s="275">
        <v>0</v>
      </c>
      <c r="DH15" s="275">
        <v>0</v>
      </c>
      <c r="DI15" s="275">
        <v>0</v>
      </c>
    </row>
    <row r="16" spans="1:113" s="53" customFormat="1" ht="15.75" customHeight="1">
      <c r="A16" s="54"/>
      <c r="B16" s="52"/>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row>
    <row r="17" spans="1:113" s="57" customFormat="1" ht="15.75" customHeight="1">
      <c r="A17" s="58"/>
      <c r="B17" s="56"/>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row>
    <row r="18" spans="1:113" ht="15.75" customHeight="1">
      <c r="A18" s="10"/>
      <c r="B18" s="14"/>
      <c r="C18" s="10"/>
      <c r="D18" s="10"/>
      <c r="E18" s="10"/>
      <c r="F18" s="10"/>
      <c r="G18" s="10"/>
      <c r="H18" s="10"/>
      <c r="I18" s="10"/>
      <c r="J18" s="58" t="s">
        <v>673</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A19" s="10"/>
      <c r="B19" s="14"/>
      <c r="C19" s="10"/>
      <c r="D19" s="10"/>
      <c r="E19" s="10"/>
      <c r="F19" s="10"/>
      <c r="G19" s="10"/>
      <c r="H19" s="10"/>
      <c r="I19" s="10"/>
      <c r="J19" s="75">
        <f>SUM(J5:J15)</f>
        <v>0</v>
      </c>
      <c r="K19" s="75">
        <f t="shared" ref="K19:AL19" si="0">SUM(K5:K15)</f>
        <v>0</v>
      </c>
      <c r="L19" s="75">
        <f t="shared" si="0"/>
        <v>0</v>
      </c>
      <c r="M19" s="75">
        <f t="shared" si="0"/>
        <v>0</v>
      </c>
      <c r="N19" s="75">
        <f>SUM(N5:N15)</f>
        <v>0</v>
      </c>
      <c r="O19" s="75">
        <f t="shared" si="0"/>
        <v>0</v>
      </c>
      <c r="P19" s="75">
        <f t="shared" si="0"/>
        <v>0</v>
      </c>
      <c r="Q19" s="75">
        <f t="shared" si="0"/>
        <v>0</v>
      </c>
      <c r="R19" s="75">
        <f t="shared" si="0"/>
        <v>0</v>
      </c>
      <c r="S19" s="75">
        <f t="shared" si="0"/>
        <v>0</v>
      </c>
      <c r="T19" s="75">
        <f>SUM(T5:T15)</f>
        <v>0</v>
      </c>
      <c r="U19" s="75">
        <f t="shared" si="0"/>
        <v>0</v>
      </c>
      <c r="V19" s="75">
        <f t="shared" si="0"/>
        <v>0</v>
      </c>
      <c r="W19" s="75">
        <f t="shared" si="0"/>
        <v>0</v>
      </c>
      <c r="X19" s="75">
        <f>SUM(X5:X15)</f>
        <v>0</v>
      </c>
      <c r="Y19" s="75">
        <f t="shared" si="0"/>
        <v>0</v>
      </c>
      <c r="Z19" s="75">
        <f t="shared" si="0"/>
        <v>0</v>
      </c>
      <c r="AA19" s="75">
        <f t="shared" si="0"/>
        <v>0</v>
      </c>
      <c r="AB19" s="75">
        <f t="shared" si="0"/>
        <v>0</v>
      </c>
      <c r="AC19" s="75">
        <f t="shared" si="0"/>
        <v>0</v>
      </c>
      <c r="AD19" s="75">
        <f t="shared" si="0"/>
        <v>0</v>
      </c>
      <c r="AE19" s="75">
        <f t="shared" si="0"/>
        <v>0</v>
      </c>
      <c r="AF19" s="75">
        <f t="shared" si="0"/>
        <v>0</v>
      </c>
      <c r="AG19" s="75">
        <f t="shared" si="0"/>
        <v>0</v>
      </c>
      <c r="AH19" s="75">
        <f t="shared" si="0"/>
        <v>0</v>
      </c>
      <c r="AI19" s="75">
        <f t="shared" si="0"/>
        <v>0</v>
      </c>
      <c r="AJ19" s="75">
        <f t="shared" si="0"/>
        <v>0</v>
      </c>
      <c r="AK19" s="75">
        <f t="shared" si="0"/>
        <v>0</v>
      </c>
      <c r="AL19" s="75">
        <f t="shared" si="0"/>
        <v>0</v>
      </c>
      <c r="AM19" s="10">
        <f>SUM(AM5:AM15)</f>
        <v>2</v>
      </c>
      <c r="AN19" s="37">
        <f t="shared" ref="AN19:AS19" si="1">SUM(AN5:AN15)</f>
        <v>0</v>
      </c>
      <c r="AO19" s="37">
        <f t="shared" si="1"/>
        <v>0</v>
      </c>
      <c r="AP19" s="37">
        <f t="shared" si="1"/>
        <v>0</v>
      </c>
      <c r="AQ19" s="37">
        <f t="shared" si="1"/>
        <v>0</v>
      </c>
      <c r="AR19" s="37">
        <f t="shared" si="1"/>
        <v>8</v>
      </c>
      <c r="AS19" s="37">
        <f t="shared" si="1"/>
        <v>3</v>
      </c>
      <c r="AT19" s="54">
        <f t="shared" ref="AT19" si="2">SUM(AT5:AT15)</f>
        <v>0</v>
      </c>
      <c r="AU19" s="54">
        <f>SUM(AU5:AU15)</f>
        <v>0</v>
      </c>
      <c r="AV19" s="75">
        <f t="shared" ref="AV19:DG19" si="3">SUM(AV5:AV15)</f>
        <v>3</v>
      </c>
      <c r="AW19" s="75">
        <f t="shared" si="3"/>
        <v>1</v>
      </c>
      <c r="AX19" s="75">
        <f t="shared" si="3"/>
        <v>1</v>
      </c>
      <c r="AY19" s="75">
        <f t="shared" si="3"/>
        <v>1</v>
      </c>
      <c r="AZ19" s="75">
        <f t="shared" si="3"/>
        <v>5</v>
      </c>
      <c r="BA19" s="75">
        <f t="shared" si="3"/>
        <v>3</v>
      </c>
      <c r="BB19" s="75">
        <f t="shared" si="3"/>
        <v>2</v>
      </c>
      <c r="BC19" s="75">
        <f t="shared" si="3"/>
        <v>1</v>
      </c>
      <c r="BD19" s="75">
        <f t="shared" si="3"/>
        <v>0</v>
      </c>
      <c r="BE19" s="75">
        <f t="shared" si="3"/>
        <v>1</v>
      </c>
      <c r="BF19" s="75">
        <f t="shared" si="3"/>
        <v>2</v>
      </c>
      <c r="BG19" s="75">
        <f t="shared" si="3"/>
        <v>1</v>
      </c>
      <c r="BH19" s="75">
        <f t="shared" si="3"/>
        <v>29</v>
      </c>
      <c r="BI19" s="75">
        <f t="shared" si="3"/>
        <v>38</v>
      </c>
      <c r="BJ19" s="75">
        <f t="shared" si="3"/>
        <v>17</v>
      </c>
      <c r="BK19" s="75">
        <f t="shared" si="3"/>
        <v>29</v>
      </c>
      <c r="BL19" s="75">
        <f t="shared" si="3"/>
        <v>71</v>
      </c>
      <c r="BM19" s="75">
        <f t="shared" si="3"/>
        <v>107</v>
      </c>
      <c r="BN19" s="75">
        <f t="shared" si="3"/>
        <v>110</v>
      </c>
      <c r="BO19" s="75">
        <f t="shared" si="3"/>
        <v>170</v>
      </c>
      <c r="BP19" s="75">
        <f t="shared" si="3"/>
        <v>107</v>
      </c>
      <c r="BQ19" s="75">
        <f t="shared" si="3"/>
        <v>150</v>
      </c>
      <c r="BR19" s="75">
        <f t="shared" si="3"/>
        <v>169</v>
      </c>
      <c r="BS19" s="75">
        <f t="shared" si="3"/>
        <v>175</v>
      </c>
      <c r="BT19" s="75">
        <f t="shared" si="3"/>
        <v>107</v>
      </c>
      <c r="BU19" s="75">
        <f t="shared" si="3"/>
        <v>151</v>
      </c>
      <c r="BV19" s="75">
        <f t="shared" si="3"/>
        <v>77</v>
      </c>
      <c r="BW19" s="75">
        <f t="shared" si="3"/>
        <v>54</v>
      </c>
      <c r="BX19" s="75">
        <f t="shared" si="3"/>
        <v>38</v>
      </c>
      <c r="BY19" s="75">
        <f t="shared" si="3"/>
        <v>37</v>
      </c>
      <c r="BZ19" s="75">
        <f t="shared" si="3"/>
        <v>34</v>
      </c>
      <c r="CA19" s="75">
        <f t="shared" si="3"/>
        <v>29</v>
      </c>
      <c r="CB19" s="75">
        <f t="shared" si="3"/>
        <v>127</v>
      </c>
      <c r="CC19" s="75">
        <f t="shared" si="3"/>
        <v>87</v>
      </c>
      <c r="CD19" s="75">
        <f t="shared" si="3"/>
        <v>122</v>
      </c>
      <c r="CE19" s="75">
        <f t="shared" si="3"/>
        <v>119</v>
      </c>
      <c r="CF19" s="75">
        <f t="shared" si="3"/>
        <v>367</v>
      </c>
      <c r="CG19" s="75">
        <f t="shared" si="3"/>
        <v>277</v>
      </c>
      <c r="CH19" s="75">
        <f t="shared" si="3"/>
        <v>207</v>
      </c>
      <c r="CI19" s="75">
        <f t="shared" si="3"/>
        <v>199</v>
      </c>
      <c r="CJ19" s="75">
        <f t="shared" si="3"/>
        <v>342</v>
      </c>
      <c r="CK19" s="75">
        <f t="shared" si="3"/>
        <v>301</v>
      </c>
      <c r="CL19" s="75">
        <f t="shared" si="3"/>
        <v>1037</v>
      </c>
      <c r="CM19" s="75">
        <f t="shared" si="3"/>
        <v>760</v>
      </c>
      <c r="CN19" s="75">
        <f t="shared" si="3"/>
        <v>325</v>
      </c>
      <c r="CO19" s="75">
        <f t="shared" si="3"/>
        <v>303</v>
      </c>
      <c r="CP19" s="75">
        <f t="shared" si="3"/>
        <v>17</v>
      </c>
      <c r="CQ19" s="75">
        <f t="shared" si="3"/>
        <v>6</v>
      </c>
      <c r="CR19" s="75">
        <f t="shared" si="3"/>
        <v>448</v>
      </c>
      <c r="CS19" s="75">
        <f t="shared" si="3"/>
        <v>376</v>
      </c>
      <c r="CT19" s="75">
        <f t="shared" si="3"/>
        <v>244</v>
      </c>
      <c r="CU19" s="75">
        <f t="shared" si="3"/>
        <v>276</v>
      </c>
      <c r="CV19" s="75">
        <f t="shared" si="3"/>
        <v>106</v>
      </c>
      <c r="CW19" s="75">
        <f t="shared" si="3"/>
        <v>99</v>
      </c>
      <c r="CX19" s="75">
        <f t="shared" si="3"/>
        <v>115</v>
      </c>
      <c r="CY19" s="75">
        <f t="shared" si="3"/>
        <v>109</v>
      </c>
      <c r="CZ19" s="75">
        <f t="shared" si="3"/>
        <v>20</v>
      </c>
      <c r="DA19" s="75">
        <f t="shared" si="3"/>
        <v>14</v>
      </c>
      <c r="DB19" s="75">
        <f t="shared" si="3"/>
        <v>0</v>
      </c>
      <c r="DC19" s="75">
        <f t="shared" si="3"/>
        <v>0</v>
      </c>
      <c r="DD19" s="75">
        <f t="shared" si="3"/>
        <v>32</v>
      </c>
      <c r="DE19" s="75">
        <f t="shared" si="3"/>
        <v>26</v>
      </c>
      <c r="DF19" s="75">
        <f t="shared" si="3"/>
        <v>0</v>
      </c>
      <c r="DG19" s="75">
        <f t="shared" si="3"/>
        <v>0</v>
      </c>
      <c r="DH19" s="75">
        <f t="shared" ref="DH19:DI19" si="4">SUM(DH5:DH15)</f>
        <v>14</v>
      </c>
      <c r="DI19" s="75">
        <f t="shared" si="4"/>
        <v>15</v>
      </c>
    </row>
    <row r="20" spans="1:113" ht="15.75" customHeight="1">
      <c r="A20" s="10"/>
      <c r="B20" s="14"/>
      <c r="C20" s="10"/>
      <c r="D20" s="10"/>
      <c r="E20" s="10"/>
      <c r="F20" s="10"/>
      <c r="G20" s="10"/>
      <c r="H20" s="10"/>
      <c r="I20" s="10"/>
      <c r="J20" s="281">
        <f>SUM(J19:K19)</f>
        <v>0</v>
      </c>
      <c r="K20" s="281"/>
      <c r="L20" s="281">
        <f t="shared" ref="L20" si="5">SUM(L19:M19)</f>
        <v>0</v>
      </c>
      <c r="M20" s="281"/>
      <c r="N20" s="281">
        <f t="shared" ref="N20" si="6">SUM(N19:O19)</f>
        <v>0</v>
      </c>
      <c r="O20" s="281"/>
      <c r="P20" s="281">
        <f t="shared" ref="P20" si="7">SUM(P19:Q19)</f>
        <v>0</v>
      </c>
      <c r="Q20" s="281"/>
      <c r="R20" s="281">
        <f t="shared" ref="R20" si="8">SUM(R19:S19)</f>
        <v>0</v>
      </c>
      <c r="S20" s="281"/>
      <c r="T20" s="281">
        <f>SUM(T19:U19)</f>
        <v>0</v>
      </c>
      <c r="U20" s="281"/>
      <c r="V20" s="281">
        <f t="shared" ref="V20" si="9">SUM(V19:W19)</f>
        <v>0</v>
      </c>
      <c r="W20" s="281"/>
      <c r="X20" s="281">
        <f>SUM(X19:Y19)</f>
        <v>0</v>
      </c>
      <c r="Y20" s="281"/>
      <c r="Z20" s="281">
        <f t="shared" ref="Z20" si="10">SUM(Z19:AA19)</f>
        <v>0</v>
      </c>
      <c r="AA20" s="281"/>
      <c r="AB20" s="281">
        <f>SUM(AB19:AC19)</f>
        <v>0</v>
      </c>
      <c r="AC20" s="281"/>
      <c r="AD20" s="281">
        <f t="shared" ref="AD20" si="11">SUM(AD19:AE19)</f>
        <v>0</v>
      </c>
      <c r="AE20" s="281"/>
      <c r="AF20" s="281">
        <f t="shared" ref="AF20" si="12">SUM(AF19:AG19)</f>
        <v>0</v>
      </c>
      <c r="AG20" s="281"/>
      <c r="AH20" s="281">
        <f t="shared" ref="AH20" si="13">SUM(AH19:AI19)</f>
        <v>0</v>
      </c>
      <c r="AI20" s="281"/>
      <c r="AJ20" s="281">
        <f t="shared" ref="AJ20" si="14">SUM(AJ19:AK19)</f>
        <v>0</v>
      </c>
      <c r="AK20" s="281"/>
      <c r="AL20" s="281">
        <f>SUM(AL19:AM19)</f>
        <v>2</v>
      </c>
      <c r="AM20" s="281"/>
      <c r="AN20" s="281">
        <f t="shared" ref="AN20" si="15">SUM(AN19:AO19)</f>
        <v>0</v>
      </c>
      <c r="AO20" s="281"/>
      <c r="AP20" s="281">
        <f t="shared" ref="AP20" si="16">SUM(AP19:AQ19)</f>
        <v>0</v>
      </c>
      <c r="AQ20" s="281"/>
      <c r="AR20" s="281">
        <f t="shared" ref="AR20:DB20" si="17">SUM(AR19:AS19)</f>
        <v>11</v>
      </c>
      <c r="AS20" s="281"/>
      <c r="AT20" s="281">
        <f t="shared" si="17"/>
        <v>0</v>
      </c>
      <c r="AU20" s="281"/>
      <c r="AV20" s="281">
        <f t="shared" si="17"/>
        <v>4</v>
      </c>
      <c r="AW20" s="281"/>
      <c r="AX20" s="281">
        <f t="shared" si="17"/>
        <v>2</v>
      </c>
      <c r="AY20" s="281"/>
      <c r="AZ20" s="281">
        <f t="shared" si="17"/>
        <v>8</v>
      </c>
      <c r="BA20" s="281"/>
      <c r="BB20" s="281">
        <f t="shared" si="17"/>
        <v>3</v>
      </c>
      <c r="BC20" s="281"/>
      <c r="BD20" s="281">
        <f t="shared" si="17"/>
        <v>1</v>
      </c>
      <c r="BE20" s="281"/>
      <c r="BF20" s="281">
        <f t="shared" si="17"/>
        <v>3</v>
      </c>
      <c r="BG20" s="281"/>
      <c r="BH20" s="281">
        <f t="shared" si="17"/>
        <v>67</v>
      </c>
      <c r="BI20" s="281"/>
      <c r="BJ20" s="281">
        <f t="shared" si="17"/>
        <v>46</v>
      </c>
      <c r="BK20" s="281"/>
      <c r="BL20" s="281">
        <f t="shared" si="17"/>
        <v>178</v>
      </c>
      <c r="BM20" s="281"/>
      <c r="BN20" s="281">
        <f t="shared" si="17"/>
        <v>280</v>
      </c>
      <c r="BO20" s="281"/>
      <c r="BP20" s="281">
        <f t="shared" si="17"/>
        <v>257</v>
      </c>
      <c r="BQ20" s="281"/>
      <c r="BR20" s="281">
        <f t="shared" si="17"/>
        <v>344</v>
      </c>
      <c r="BS20" s="281"/>
      <c r="BT20" s="281">
        <f t="shared" si="17"/>
        <v>258</v>
      </c>
      <c r="BU20" s="281"/>
      <c r="BV20" s="281">
        <f t="shared" si="17"/>
        <v>131</v>
      </c>
      <c r="BW20" s="281"/>
      <c r="BX20" s="281">
        <f t="shared" si="17"/>
        <v>75</v>
      </c>
      <c r="BY20" s="281"/>
      <c r="BZ20" s="281">
        <f t="shared" si="17"/>
        <v>63</v>
      </c>
      <c r="CA20" s="281"/>
      <c r="CB20" s="281">
        <f t="shared" si="17"/>
        <v>214</v>
      </c>
      <c r="CC20" s="281"/>
      <c r="CD20" s="281">
        <f t="shared" si="17"/>
        <v>241</v>
      </c>
      <c r="CE20" s="281"/>
      <c r="CF20" s="281">
        <f t="shared" si="17"/>
        <v>644</v>
      </c>
      <c r="CG20" s="281"/>
      <c r="CH20" s="281">
        <f t="shared" si="17"/>
        <v>406</v>
      </c>
      <c r="CI20" s="281"/>
      <c r="CJ20" s="281">
        <f t="shared" si="17"/>
        <v>643</v>
      </c>
      <c r="CK20" s="281"/>
      <c r="CL20" s="281">
        <f t="shared" si="17"/>
        <v>1797</v>
      </c>
      <c r="CM20" s="281"/>
      <c r="CN20" s="281">
        <f t="shared" si="17"/>
        <v>628</v>
      </c>
      <c r="CO20" s="281"/>
      <c r="CP20" s="281">
        <f t="shared" si="17"/>
        <v>23</v>
      </c>
      <c r="CQ20" s="281"/>
      <c r="CR20" s="281">
        <f t="shared" si="17"/>
        <v>824</v>
      </c>
      <c r="CS20" s="281"/>
      <c r="CT20" s="281">
        <f t="shared" si="17"/>
        <v>520</v>
      </c>
      <c r="CU20" s="281"/>
      <c r="CV20" s="281">
        <f t="shared" si="17"/>
        <v>205</v>
      </c>
      <c r="CW20" s="281"/>
      <c r="CX20" s="281">
        <f t="shared" si="17"/>
        <v>224</v>
      </c>
      <c r="CY20" s="281"/>
      <c r="CZ20" s="281">
        <f t="shared" si="17"/>
        <v>34</v>
      </c>
      <c r="DA20" s="281"/>
      <c r="DB20" s="281">
        <f t="shared" si="17"/>
        <v>0</v>
      </c>
      <c r="DC20" s="281"/>
      <c r="DD20" s="281">
        <f t="shared" ref="DD20:DH20" si="18">SUM(DD19:DE19)</f>
        <v>58</v>
      </c>
      <c r="DE20" s="281"/>
      <c r="DF20" s="281">
        <f t="shared" si="18"/>
        <v>0</v>
      </c>
      <c r="DG20" s="281"/>
      <c r="DH20" s="281">
        <f t="shared" si="18"/>
        <v>29</v>
      </c>
      <c r="DI20" s="281"/>
    </row>
    <row r="21" spans="1:113" s="62" customFormat="1" ht="15.75" customHeight="1">
      <c r="A21" s="63"/>
      <c r="B21" s="61"/>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1"/>
      <c r="AM21" s="61"/>
      <c r="AN21" s="61"/>
      <c r="AO21" s="61"/>
      <c r="AP21" s="61"/>
      <c r="AQ21" s="61"/>
      <c r="AR21" s="61"/>
      <c r="AS21" s="61"/>
      <c r="AT21" s="61"/>
      <c r="AU21" s="61"/>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row>
    <row r="22" spans="1:113" ht="15.75" customHeight="1">
      <c r="A22" s="10"/>
      <c r="B22" s="14"/>
      <c r="C22" s="10"/>
      <c r="D22" s="10"/>
      <c r="E22" s="10"/>
      <c r="F22" s="10"/>
      <c r="G22" s="10"/>
      <c r="H22" s="10"/>
      <c r="I22" s="10"/>
      <c r="J22" s="51" t="s">
        <v>667</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4"/>
      <c r="C23" s="10"/>
      <c r="D23" s="10"/>
      <c r="E23" s="10"/>
      <c r="F23" s="10"/>
      <c r="G23" s="10"/>
      <c r="H23" s="10"/>
      <c r="I23" s="10"/>
      <c r="J23" s="10">
        <f>COUNT(J5:J15)</f>
        <v>0</v>
      </c>
      <c r="K23" s="51">
        <f t="shared" ref="K23:BV23" si="19">COUNT(K5:K15)</f>
        <v>0</v>
      </c>
      <c r="L23" s="51">
        <f t="shared" si="19"/>
        <v>0</v>
      </c>
      <c r="M23" s="51">
        <f t="shared" si="19"/>
        <v>0</v>
      </c>
      <c r="N23" s="51">
        <f>COUNT(N5:N15)</f>
        <v>0</v>
      </c>
      <c r="O23" s="51">
        <f t="shared" si="19"/>
        <v>0</v>
      </c>
      <c r="P23" s="51">
        <f t="shared" si="19"/>
        <v>0</v>
      </c>
      <c r="Q23" s="51">
        <f t="shared" si="19"/>
        <v>0</v>
      </c>
      <c r="R23" s="51">
        <f t="shared" si="19"/>
        <v>0</v>
      </c>
      <c r="S23" s="51">
        <f t="shared" si="19"/>
        <v>0</v>
      </c>
      <c r="T23" s="51">
        <f>COUNT(T5:T15)</f>
        <v>0</v>
      </c>
      <c r="U23" s="51">
        <f t="shared" si="19"/>
        <v>0</v>
      </c>
      <c r="V23" s="51">
        <f t="shared" si="19"/>
        <v>0</v>
      </c>
      <c r="W23" s="51">
        <f t="shared" si="19"/>
        <v>0</v>
      </c>
      <c r="X23" s="51">
        <f>COUNT(X5:X15)</f>
        <v>0</v>
      </c>
      <c r="Y23" s="51">
        <f t="shared" si="19"/>
        <v>0</v>
      </c>
      <c r="Z23" s="51">
        <f t="shared" si="19"/>
        <v>0</v>
      </c>
      <c r="AA23" s="51">
        <f>COUNT(AA5:AA15)</f>
        <v>0</v>
      </c>
      <c r="AB23" s="51">
        <f t="shared" si="19"/>
        <v>0</v>
      </c>
      <c r="AC23" s="51">
        <f t="shared" si="19"/>
        <v>0</v>
      </c>
      <c r="AD23" s="51">
        <f t="shared" si="19"/>
        <v>0</v>
      </c>
      <c r="AE23" s="51">
        <f t="shared" si="19"/>
        <v>0</v>
      </c>
      <c r="AF23" s="51">
        <f t="shared" si="19"/>
        <v>0</v>
      </c>
      <c r="AG23" s="51">
        <f t="shared" si="19"/>
        <v>0</v>
      </c>
      <c r="AH23" s="51">
        <f t="shared" si="19"/>
        <v>0</v>
      </c>
      <c r="AI23" s="51">
        <f t="shared" si="19"/>
        <v>0</v>
      </c>
      <c r="AJ23" s="51">
        <f t="shared" si="19"/>
        <v>0</v>
      </c>
      <c r="AK23" s="51">
        <f t="shared" si="19"/>
        <v>0</v>
      </c>
      <c r="AL23" s="51">
        <f t="shared" si="19"/>
        <v>10</v>
      </c>
      <c r="AM23" s="51">
        <f t="shared" si="19"/>
        <v>10</v>
      </c>
      <c r="AN23" s="51">
        <f t="shared" si="19"/>
        <v>10</v>
      </c>
      <c r="AO23" s="51">
        <f t="shared" si="19"/>
        <v>10</v>
      </c>
      <c r="AP23" s="51">
        <f t="shared" si="19"/>
        <v>10</v>
      </c>
      <c r="AQ23" s="51">
        <f t="shared" si="19"/>
        <v>10</v>
      </c>
      <c r="AR23" s="51">
        <f t="shared" si="19"/>
        <v>10</v>
      </c>
      <c r="AS23" s="51">
        <f t="shared" si="19"/>
        <v>10</v>
      </c>
      <c r="AT23" s="51">
        <f t="shared" si="19"/>
        <v>10</v>
      </c>
      <c r="AU23" s="51">
        <f t="shared" si="19"/>
        <v>10</v>
      </c>
      <c r="AV23" s="51">
        <f t="shared" si="19"/>
        <v>10</v>
      </c>
      <c r="AW23" s="51">
        <f t="shared" si="19"/>
        <v>10</v>
      </c>
      <c r="AX23" s="51">
        <f t="shared" si="19"/>
        <v>11</v>
      </c>
      <c r="AY23" s="51">
        <f t="shared" si="19"/>
        <v>11</v>
      </c>
      <c r="AZ23" s="51">
        <f t="shared" si="19"/>
        <v>11</v>
      </c>
      <c r="BA23" s="51">
        <f t="shared" si="19"/>
        <v>11</v>
      </c>
      <c r="BB23" s="51">
        <f t="shared" si="19"/>
        <v>11</v>
      </c>
      <c r="BC23" s="51">
        <f t="shared" si="19"/>
        <v>11</v>
      </c>
      <c r="BD23" s="51">
        <f t="shared" si="19"/>
        <v>11</v>
      </c>
      <c r="BE23" s="51">
        <f t="shared" si="19"/>
        <v>11</v>
      </c>
      <c r="BF23" s="51">
        <f t="shared" si="19"/>
        <v>11</v>
      </c>
      <c r="BG23" s="51">
        <f t="shared" si="19"/>
        <v>11</v>
      </c>
      <c r="BH23" s="51">
        <f t="shared" si="19"/>
        <v>11</v>
      </c>
      <c r="BI23" s="51">
        <f t="shared" si="19"/>
        <v>11</v>
      </c>
      <c r="BJ23" s="51">
        <f t="shared" si="19"/>
        <v>10</v>
      </c>
      <c r="BK23" s="51">
        <f t="shared" si="19"/>
        <v>10</v>
      </c>
      <c r="BL23" s="51">
        <f t="shared" si="19"/>
        <v>10</v>
      </c>
      <c r="BM23" s="51">
        <f t="shared" si="19"/>
        <v>10</v>
      </c>
      <c r="BN23" s="51">
        <f t="shared" si="19"/>
        <v>10</v>
      </c>
      <c r="BO23" s="51">
        <f t="shared" si="19"/>
        <v>10</v>
      </c>
      <c r="BP23" s="51">
        <f t="shared" si="19"/>
        <v>10</v>
      </c>
      <c r="BQ23" s="51">
        <f t="shared" si="19"/>
        <v>10</v>
      </c>
      <c r="BR23" s="51">
        <f t="shared" si="19"/>
        <v>10</v>
      </c>
      <c r="BS23" s="51">
        <f t="shared" si="19"/>
        <v>10</v>
      </c>
      <c r="BT23" s="51">
        <f t="shared" si="19"/>
        <v>10</v>
      </c>
      <c r="BU23" s="51">
        <f t="shared" si="19"/>
        <v>10</v>
      </c>
      <c r="BV23" s="51">
        <f t="shared" si="19"/>
        <v>10</v>
      </c>
      <c r="BW23" s="51">
        <f t="shared" ref="BW23:DI23" si="20">COUNT(BW5:BW15)</f>
        <v>10</v>
      </c>
      <c r="BX23" s="51">
        <f t="shared" si="20"/>
        <v>10</v>
      </c>
      <c r="BY23" s="51">
        <f t="shared" si="20"/>
        <v>10</v>
      </c>
      <c r="BZ23" s="51">
        <f t="shared" si="20"/>
        <v>10</v>
      </c>
      <c r="CA23" s="51">
        <f t="shared" si="20"/>
        <v>10</v>
      </c>
      <c r="CB23" s="51">
        <f t="shared" si="20"/>
        <v>10</v>
      </c>
      <c r="CC23" s="51">
        <f t="shared" si="20"/>
        <v>10</v>
      </c>
      <c r="CD23" s="51">
        <f t="shared" si="20"/>
        <v>10</v>
      </c>
      <c r="CE23" s="51">
        <f t="shared" si="20"/>
        <v>10</v>
      </c>
      <c r="CF23" s="51">
        <f t="shared" si="20"/>
        <v>10</v>
      </c>
      <c r="CG23" s="51">
        <f t="shared" si="20"/>
        <v>10</v>
      </c>
      <c r="CH23" s="51">
        <f t="shared" si="20"/>
        <v>10</v>
      </c>
      <c r="CI23" s="51">
        <f t="shared" si="20"/>
        <v>10</v>
      </c>
      <c r="CJ23" s="51">
        <f t="shared" si="20"/>
        <v>10</v>
      </c>
      <c r="CK23" s="51">
        <f t="shared" si="20"/>
        <v>10</v>
      </c>
      <c r="CL23" s="51">
        <f t="shared" si="20"/>
        <v>10</v>
      </c>
      <c r="CM23" s="51">
        <f t="shared" si="20"/>
        <v>10</v>
      </c>
      <c r="CN23" s="51">
        <f t="shared" si="20"/>
        <v>10</v>
      </c>
      <c r="CO23" s="51">
        <f t="shared" si="20"/>
        <v>10</v>
      </c>
      <c r="CP23" s="51">
        <f t="shared" si="20"/>
        <v>10</v>
      </c>
      <c r="CQ23" s="51">
        <f t="shared" si="20"/>
        <v>10</v>
      </c>
      <c r="CR23" s="51">
        <f t="shared" si="20"/>
        <v>10</v>
      </c>
      <c r="CS23" s="51">
        <f t="shared" si="20"/>
        <v>10</v>
      </c>
      <c r="CT23" s="51">
        <f t="shared" si="20"/>
        <v>10</v>
      </c>
      <c r="CU23" s="51">
        <f t="shared" si="20"/>
        <v>10</v>
      </c>
      <c r="CV23" s="51">
        <f t="shared" si="20"/>
        <v>9</v>
      </c>
      <c r="CW23" s="51">
        <f t="shared" si="20"/>
        <v>9</v>
      </c>
      <c r="CX23" s="51">
        <f t="shared" si="20"/>
        <v>9</v>
      </c>
      <c r="CY23" s="51">
        <f t="shared" si="20"/>
        <v>9</v>
      </c>
      <c r="CZ23" s="51">
        <f t="shared" si="20"/>
        <v>9</v>
      </c>
      <c r="DA23" s="51">
        <f t="shared" si="20"/>
        <v>9</v>
      </c>
      <c r="DB23" s="51">
        <f t="shared" si="20"/>
        <v>9</v>
      </c>
      <c r="DC23" s="51">
        <f t="shared" si="20"/>
        <v>9</v>
      </c>
      <c r="DD23" s="51">
        <f t="shared" si="20"/>
        <v>9</v>
      </c>
      <c r="DE23" s="51">
        <f t="shared" si="20"/>
        <v>8</v>
      </c>
      <c r="DF23" s="51">
        <f t="shared" si="20"/>
        <v>9</v>
      </c>
      <c r="DG23" s="51">
        <f t="shared" si="20"/>
        <v>9</v>
      </c>
      <c r="DH23" s="51">
        <f t="shared" si="20"/>
        <v>9</v>
      </c>
      <c r="DI23" s="51">
        <f t="shared" si="20"/>
        <v>9</v>
      </c>
    </row>
    <row r="24" spans="1:113" ht="15.75" customHeight="1">
      <c r="A24" s="10"/>
      <c r="B24" s="14"/>
      <c r="C24" s="10"/>
      <c r="D24" s="10"/>
      <c r="E24" s="10"/>
      <c r="F24" s="10"/>
      <c r="G24" s="10"/>
      <c r="H24" s="10"/>
      <c r="I24" s="10"/>
      <c r="J24" s="281">
        <f>MAX(J23:K23)</f>
        <v>0</v>
      </c>
      <c r="K24" s="281"/>
      <c r="L24" s="281">
        <f t="shared" ref="L24" si="21">MAX(L23:M23)</f>
        <v>0</v>
      </c>
      <c r="M24" s="281"/>
      <c r="N24" s="281">
        <f t="shared" ref="N24" si="22">MAX(N23:O23)</f>
        <v>0</v>
      </c>
      <c r="O24" s="281"/>
      <c r="P24" s="281">
        <f>MAX(P23:Q23)</f>
        <v>0</v>
      </c>
      <c r="Q24" s="281"/>
      <c r="R24" s="281">
        <f t="shared" ref="R24" si="23">MAX(R23:S23)</f>
        <v>0</v>
      </c>
      <c r="S24" s="281"/>
      <c r="T24" s="281">
        <f>MAX(T23:U23)</f>
        <v>0</v>
      </c>
      <c r="U24" s="281"/>
      <c r="V24" s="281">
        <f t="shared" ref="V24" si="24">MAX(V23:W23)</f>
        <v>0</v>
      </c>
      <c r="W24" s="281"/>
      <c r="X24" s="281">
        <f>MAX(X23:Y23)</f>
        <v>0</v>
      </c>
      <c r="Y24" s="281"/>
      <c r="Z24" s="281">
        <f t="shared" ref="Z24" si="25">MAX(Z23:AA23)</f>
        <v>0</v>
      </c>
      <c r="AA24" s="281"/>
      <c r="AB24" s="281">
        <f t="shared" ref="AB24" si="26">MAX(AB23:AC23)</f>
        <v>0</v>
      </c>
      <c r="AC24" s="281"/>
      <c r="AD24" s="281">
        <f t="shared" ref="AD24" si="27">MAX(AD23:AE23)</f>
        <v>0</v>
      </c>
      <c r="AE24" s="281"/>
      <c r="AF24" s="281">
        <f t="shared" ref="AF24" si="28">MAX(AF23:AG23)</f>
        <v>0</v>
      </c>
      <c r="AG24" s="281"/>
      <c r="AH24" s="281">
        <f t="shared" ref="AH24" si="29">MAX(AH23:AI23)</f>
        <v>0</v>
      </c>
      <c r="AI24" s="281"/>
      <c r="AJ24" s="281">
        <f t="shared" ref="AJ24" si="30">MAX(AJ23:AK23)</f>
        <v>0</v>
      </c>
      <c r="AK24" s="281"/>
      <c r="AL24" s="281">
        <f t="shared" ref="AL24" si="31">MAX(AL23:AM23)</f>
        <v>10</v>
      </c>
      <c r="AM24" s="281"/>
      <c r="AN24" s="281">
        <f t="shared" ref="AN24" si="32">MAX(AN23:AO23)</f>
        <v>10</v>
      </c>
      <c r="AO24" s="281"/>
      <c r="AP24" s="281">
        <f t="shared" ref="AP24" si="33">MAX(AP23:AQ23)</f>
        <v>10</v>
      </c>
      <c r="AQ24" s="281"/>
      <c r="AR24" s="281">
        <f t="shared" ref="AR24" si="34">MAX(AR23:AS23)</f>
        <v>10</v>
      </c>
      <c r="AS24" s="281"/>
      <c r="AT24" s="281">
        <f t="shared" ref="AT24" si="35">MAX(AT23:AU23)</f>
        <v>10</v>
      </c>
      <c r="AU24" s="281"/>
      <c r="AV24" s="281">
        <f t="shared" ref="AV24" si="36">MAX(AV23:AW23)</f>
        <v>10</v>
      </c>
      <c r="AW24" s="281"/>
      <c r="AX24" s="281">
        <f t="shared" ref="AX24" si="37">MAX(AX23:AY23)</f>
        <v>11</v>
      </c>
      <c r="AY24" s="281"/>
      <c r="AZ24" s="281">
        <f t="shared" ref="AZ24" si="38">MAX(AZ23:BA23)</f>
        <v>11</v>
      </c>
      <c r="BA24" s="281"/>
      <c r="BB24" s="281">
        <f t="shared" ref="BB24" si="39">MAX(BB23:BC23)</f>
        <v>11</v>
      </c>
      <c r="BC24" s="281"/>
      <c r="BD24" s="281">
        <f t="shared" ref="BD24" si="40">MAX(BD23:BE23)</f>
        <v>11</v>
      </c>
      <c r="BE24" s="281"/>
      <c r="BF24" s="281">
        <f t="shared" ref="BF24" si="41">MAX(BF23:BG23)</f>
        <v>11</v>
      </c>
      <c r="BG24" s="281"/>
      <c r="BH24" s="281">
        <f t="shared" ref="BH24" si="42">MAX(BH23:BI23)</f>
        <v>11</v>
      </c>
      <c r="BI24" s="281"/>
      <c r="BJ24" s="281">
        <f t="shared" ref="BJ24" si="43">MAX(BJ23:BK23)</f>
        <v>10</v>
      </c>
      <c r="BK24" s="281"/>
      <c r="BL24" s="281">
        <f t="shared" ref="BL24" si="44">MAX(BL23:BM23)</f>
        <v>10</v>
      </c>
      <c r="BM24" s="281"/>
      <c r="BN24" s="281">
        <f t="shared" ref="BN24" si="45">MAX(BN23:BO23)</f>
        <v>10</v>
      </c>
      <c r="BO24" s="281"/>
      <c r="BP24" s="281">
        <f t="shared" ref="BP24" si="46">MAX(BP23:BQ23)</f>
        <v>10</v>
      </c>
      <c r="BQ24" s="281"/>
      <c r="BR24" s="281">
        <f t="shared" ref="BR24" si="47">MAX(BR23:BS23)</f>
        <v>10</v>
      </c>
      <c r="BS24" s="281"/>
      <c r="BT24" s="281">
        <f t="shared" ref="BT24" si="48">MAX(BT23:BU23)</f>
        <v>10</v>
      </c>
      <c r="BU24" s="281"/>
      <c r="BV24" s="281">
        <f t="shared" ref="BV24" si="49">MAX(BV23:BW23)</f>
        <v>10</v>
      </c>
      <c r="BW24" s="281"/>
      <c r="BX24" s="281">
        <f t="shared" ref="BX24" si="50">MAX(BX23:BY23)</f>
        <v>10</v>
      </c>
      <c r="BY24" s="281"/>
      <c r="BZ24" s="281">
        <f t="shared" ref="BZ24" si="51">MAX(BZ23:CA23)</f>
        <v>10</v>
      </c>
      <c r="CA24" s="281"/>
      <c r="CB24" s="281">
        <f t="shared" ref="CB24" si="52">MAX(CB23:CC23)</f>
        <v>10</v>
      </c>
      <c r="CC24" s="281"/>
      <c r="CD24" s="281">
        <f t="shared" ref="CD24" si="53">MAX(CD23:CE23)</f>
        <v>10</v>
      </c>
      <c r="CE24" s="281"/>
      <c r="CF24" s="281">
        <f t="shared" ref="CF24" si="54">MAX(CF23:CG23)</f>
        <v>10</v>
      </c>
      <c r="CG24" s="281"/>
      <c r="CH24" s="281">
        <f t="shared" ref="CH24" si="55">MAX(CH23:CI23)</f>
        <v>10</v>
      </c>
      <c r="CI24" s="281"/>
      <c r="CJ24" s="281">
        <f t="shared" ref="CJ24" si="56">MAX(CJ23:CK23)</f>
        <v>10</v>
      </c>
      <c r="CK24" s="281"/>
      <c r="CL24" s="281">
        <f t="shared" ref="CL24" si="57">MAX(CL23:CM23)</f>
        <v>10</v>
      </c>
      <c r="CM24" s="281"/>
      <c r="CN24" s="281">
        <f t="shared" ref="CN24" si="58">MAX(CN23:CO23)</f>
        <v>10</v>
      </c>
      <c r="CO24" s="281"/>
      <c r="CP24" s="281">
        <f t="shared" ref="CP24" si="59">MAX(CP23:CQ23)</f>
        <v>10</v>
      </c>
      <c r="CQ24" s="281"/>
      <c r="CR24" s="281">
        <f t="shared" ref="CR24" si="60">MAX(CR23:CS23)</f>
        <v>10</v>
      </c>
      <c r="CS24" s="281"/>
      <c r="CT24" s="281">
        <f t="shared" ref="CT24" si="61">MAX(CT23:CU23)</f>
        <v>10</v>
      </c>
      <c r="CU24" s="281"/>
      <c r="CV24" s="281">
        <f t="shared" ref="CV24" si="62">MAX(CV23:CW23)</f>
        <v>9</v>
      </c>
      <c r="CW24" s="281"/>
      <c r="CX24" s="281">
        <f t="shared" ref="CX24" si="63">MAX(CX23:CY23)</f>
        <v>9</v>
      </c>
      <c r="CY24" s="281"/>
      <c r="CZ24" s="281">
        <f t="shared" ref="CZ24" si="64">MAX(CZ23:DA23)</f>
        <v>9</v>
      </c>
      <c r="DA24" s="281"/>
      <c r="DB24" s="281">
        <f t="shared" ref="DB24" si="65">MAX(DB23:DC23)</f>
        <v>9</v>
      </c>
      <c r="DC24" s="281"/>
      <c r="DD24" s="281">
        <f t="shared" ref="DD24" si="66">MAX(DD23:DE23)</f>
        <v>9</v>
      </c>
      <c r="DE24" s="281"/>
      <c r="DF24" s="281">
        <f t="shared" ref="DF24" si="67">MAX(DF23:DG23)</f>
        <v>9</v>
      </c>
      <c r="DG24" s="281"/>
      <c r="DH24" s="281">
        <f t="shared" ref="DH24" si="68">MAX(DH23:DI23)</f>
        <v>9</v>
      </c>
      <c r="DI24" s="281"/>
    </row>
    <row r="25" spans="1:113" ht="15.75" customHeight="1">
      <c r="A25" s="10"/>
      <c r="B25" s="14"/>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59" t="s">
        <v>674</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280" t="s">
        <v>675</v>
      </c>
      <c r="K28" s="280"/>
      <c r="L28" s="280"/>
      <c r="M28" s="280"/>
      <c r="N28" s="60">
        <v>1</v>
      </c>
      <c r="O28" s="60">
        <v>2</v>
      </c>
      <c r="P28" s="60">
        <v>3</v>
      </c>
      <c r="Q28" s="60">
        <v>4</v>
      </c>
      <c r="R28" s="60">
        <v>5</v>
      </c>
      <c r="S28" s="60">
        <v>6</v>
      </c>
      <c r="T28" s="60">
        <v>7</v>
      </c>
      <c r="U28" s="60">
        <v>8</v>
      </c>
      <c r="V28" s="60">
        <v>9</v>
      </c>
      <c r="W28" s="60">
        <v>10</v>
      </c>
      <c r="X28" s="60">
        <v>11</v>
      </c>
      <c r="Y28" s="60">
        <v>12</v>
      </c>
      <c r="Z28" s="60">
        <v>13</v>
      </c>
      <c r="AA28" s="60">
        <v>14</v>
      </c>
      <c r="AB28" s="60">
        <v>15</v>
      </c>
      <c r="AC28" s="60">
        <v>16</v>
      </c>
      <c r="AD28" s="60">
        <v>17</v>
      </c>
      <c r="AE28" s="60">
        <v>18</v>
      </c>
      <c r="AF28" s="60">
        <v>19</v>
      </c>
      <c r="AG28" s="60">
        <v>20</v>
      </c>
      <c r="AH28" s="60">
        <v>21</v>
      </c>
      <c r="AI28" s="60">
        <v>22</v>
      </c>
      <c r="AJ28" s="60">
        <v>23</v>
      </c>
      <c r="AK28" s="60">
        <v>24</v>
      </c>
      <c r="AL28" s="60">
        <v>25</v>
      </c>
      <c r="AM28" s="60">
        <v>26</v>
      </c>
      <c r="AN28" s="60">
        <v>27</v>
      </c>
      <c r="AO28" s="60">
        <v>28</v>
      </c>
      <c r="AP28" s="60">
        <v>29</v>
      </c>
      <c r="AQ28" s="60">
        <v>30</v>
      </c>
      <c r="AR28" s="60">
        <v>31</v>
      </c>
      <c r="AS28" s="60">
        <v>32</v>
      </c>
      <c r="AT28" s="60">
        <v>33</v>
      </c>
      <c r="AU28" s="60">
        <v>34</v>
      </c>
      <c r="AV28" s="60">
        <v>35</v>
      </c>
      <c r="AW28" s="60">
        <v>36</v>
      </c>
      <c r="AX28" s="60">
        <v>37</v>
      </c>
      <c r="AY28" s="60">
        <v>38</v>
      </c>
      <c r="AZ28" s="60">
        <v>39</v>
      </c>
      <c r="BA28" s="60">
        <v>40</v>
      </c>
      <c r="BB28" s="60">
        <v>41</v>
      </c>
      <c r="BC28" s="60">
        <v>42</v>
      </c>
      <c r="BD28" s="60">
        <v>43</v>
      </c>
      <c r="BE28" s="60">
        <v>44</v>
      </c>
      <c r="BF28" s="60">
        <v>45</v>
      </c>
      <c r="BG28" s="60">
        <v>46</v>
      </c>
      <c r="BH28" s="60">
        <v>47</v>
      </c>
      <c r="BI28" s="60">
        <v>48</v>
      </c>
      <c r="BJ28" s="60">
        <v>49</v>
      </c>
      <c r="BK28" s="60">
        <v>50</v>
      </c>
      <c r="BL28" s="60">
        <v>51</v>
      </c>
      <c r="BM28" s="60">
        <v>52</v>
      </c>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280" t="s">
        <v>676</v>
      </c>
      <c r="K29" s="280"/>
      <c r="L29" s="280"/>
      <c r="M29" s="280"/>
      <c r="N29" s="60">
        <f>J20</f>
        <v>0</v>
      </c>
      <c r="O29" s="60">
        <f>L20</f>
        <v>0</v>
      </c>
      <c r="P29" s="60">
        <f>N20</f>
        <v>0</v>
      </c>
      <c r="Q29" s="60">
        <f>P20</f>
        <v>0</v>
      </c>
      <c r="R29" s="60">
        <f>R20</f>
        <v>0</v>
      </c>
      <c r="S29" s="60">
        <f>T20</f>
        <v>0</v>
      </c>
      <c r="T29" s="60">
        <f>V20</f>
        <v>0</v>
      </c>
      <c r="U29" s="60">
        <f>X20</f>
        <v>0</v>
      </c>
      <c r="V29" s="60">
        <f>Z20</f>
        <v>0</v>
      </c>
      <c r="W29" s="60">
        <f>AB20</f>
        <v>0</v>
      </c>
      <c r="X29" s="60">
        <f>AD20</f>
        <v>0</v>
      </c>
      <c r="Y29" s="60">
        <f>AF20</f>
        <v>0</v>
      </c>
      <c r="Z29" s="60">
        <f>AH20</f>
        <v>0</v>
      </c>
      <c r="AA29" s="60">
        <f>AJ20</f>
        <v>0</v>
      </c>
      <c r="AB29" s="60">
        <f>AL20</f>
        <v>2</v>
      </c>
      <c r="AC29" s="60">
        <f>AN20</f>
        <v>0</v>
      </c>
      <c r="AD29" s="60">
        <f>AP20</f>
        <v>0</v>
      </c>
      <c r="AE29" s="60">
        <f>AR20</f>
        <v>11</v>
      </c>
      <c r="AF29" s="60">
        <f>AT20</f>
        <v>0</v>
      </c>
      <c r="AG29" s="60">
        <f>AV20</f>
        <v>4</v>
      </c>
      <c r="AH29" s="60">
        <f>AX20</f>
        <v>2</v>
      </c>
      <c r="AI29" s="60">
        <f>AZ20</f>
        <v>8</v>
      </c>
      <c r="AJ29" s="60">
        <f>BB20</f>
        <v>3</v>
      </c>
      <c r="AK29" s="60">
        <f>BD20</f>
        <v>1</v>
      </c>
      <c r="AL29" s="60">
        <f>BF20</f>
        <v>3</v>
      </c>
      <c r="AM29" s="60">
        <f>BH20</f>
        <v>67</v>
      </c>
      <c r="AN29" s="60">
        <f>BJ20</f>
        <v>46</v>
      </c>
      <c r="AO29" s="60">
        <f>BL20</f>
        <v>178</v>
      </c>
      <c r="AP29" s="60">
        <f>BN20</f>
        <v>280</v>
      </c>
      <c r="AQ29" s="60">
        <f>BP20</f>
        <v>257</v>
      </c>
      <c r="AR29" s="60">
        <f>BR20</f>
        <v>344</v>
      </c>
      <c r="AS29" s="60">
        <f>BT20</f>
        <v>258</v>
      </c>
      <c r="AT29" s="60">
        <f>BV20</f>
        <v>131</v>
      </c>
      <c r="AU29" s="60">
        <f>BX20</f>
        <v>75</v>
      </c>
      <c r="AV29" s="60">
        <f>BZ20</f>
        <v>63</v>
      </c>
      <c r="AW29" s="60">
        <f>CB20</f>
        <v>214</v>
      </c>
      <c r="AX29" s="60">
        <f>CD20</f>
        <v>241</v>
      </c>
      <c r="AY29" s="60">
        <f>CF20</f>
        <v>644</v>
      </c>
      <c r="AZ29" s="60">
        <f>CH20</f>
        <v>406</v>
      </c>
      <c r="BA29" s="60">
        <f>CJ20</f>
        <v>643</v>
      </c>
      <c r="BB29" s="60">
        <f>CL20</f>
        <v>1797</v>
      </c>
      <c r="BC29" s="60">
        <f>CN20</f>
        <v>628</v>
      </c>
      <c r="BD29" s="60">
        <f>CP20</f>
        <v>23</v>
      </c>
      <c r="BE29" s="60">
        <f>CR20</f>
        <v>824</v>
      </c>
      <c r="BF29" s="60">
        <f>CT20</f>
        <v>520</v>
      </c>
      <c r="BG29" s="60">
        <f>CV20</f>
        <v>205</v>
      </c>
      <c r="BH29" s="60">
        <f>CX20</f>
        <v>224</v>
      </c>
      <c r="BI29" s="60">
        <f>CZ20</f>
        <v>34</v>
      </c>
      <c r="BJ29" s="60">
        <f>DB20</f>
        <v>0</v>
      </c>
      <c r="BK29" s="60">
        <f>DD20</f>
        <v>58</v>
      </c>
      <c r="BL29" s="60">
        <f>DF20</f>
        <v>0</v>
      </c>
      <c r="BM29" s="60">
        <f>DH20</f>
        <v>29</v>
      </c>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280" t="s">
        <v>1110</v>
      </c>
      <c r="K30" s="280"/>
      <c r="L30" s="280"/>
      <c r="M30" s="280"/>
      <c r="N30" s="60">
        <f>J24</f>
        <v>0</v>
      </c>
      <c r="O30" s="60">
        <f>L24</f>
        <v>0</v>
      </c>
      <c r="P30" s="60">
        <f>N24</f>
        <v>0</v>
      </c>
      <c r="Q30" s="60">
        <f>P24</f>
        <v>0</v>
      </c>
      <c r="R30" s="60">
        <f>R24</f>
        <v>0</v>
      </c>
      <c r="S30" s="60">
        <f>T24</f>
        <v>0</v>
      </c>
      <c r="T30" s="60">
        <f>V24</f>
        <v>0</v>
      </c>
      <c r="U30" s="60">
        <f>X24</f>
        <v>0</v>
      </c>
      <c r="V30" s="60">
        <f>Z24</f>
        <v>0</v>
      </c>
      <c r="W30" s="60">
        <f>AB24</f>
        <v>0</v>
      </c>
      <c r="X30" s="60">
        <f>AD24</f>
        <v>0</v>
      </c>
      <c r="Y30" s="60">
        <f>AF24</f>
        <v>0</v>
      </c>
      <c r="Z30" s="60">
        <f>AH24</f>
        <v>0</v>
      </c>
      <c r="AA30" s="60">
        <f>AJ24</f>
        <v>0</v>
      </c>
      <c r="AB30" s="60">
        <f>AL24</f>
        <v>10</v>
      </c>
      <c r="AC30" s="60">
        <f>AN24</f>
        <v>10</v>
      </c>
      <c r="AD30" s="60">
        <f>AP24</f>
        <v>10</v>
      </c>
      <c r="AE30" s="60">
        <f>AR24</f>
        <v>10</v>
      </c>
      <c r="AF30" s="60">
        <f>AT24</f>
        <v>10</v>
      </c>
      <c r="AG30" s="60">
        <f>AV24</f>
        <v>10</v>
      </c>
      <c r="AH30" s="60">
        <f>AX24</f>
        <v>11</v>
      </c>
      <c r="AI30" s="60">
        <f>AZ24</f>
        <v>11</v>
      </c>
      <c r="AJ30" s="60">
        <f>BB24</f>
        <v>11</v>
      </c>
      <c r="AK30" s="60">
        <f>BD24</f>
        <v>11</v>
      </c>
      <c r="AL30" s="60">
        <f>BF24</f>
        <v>11</v>
      </c>
      <c r="AM30" s="60">
        <f>BH24</f>
        <v>11</v>
      </c>
      <c r="AN30" s="60">
        <f>BJ24</f>
        <v>10</v>
      </c>
      <c r="AO30" s="60">
        <f>BL24</f>
        <v>10</v>
      </c>
      <c r="AP30" s="60">
        <f>BN24</f>
        <v>10</v>
      </c>
      <c r="AQ30" s="60">
        <f>BP24</f>
        <v>10</v>
      </c>
      <c r="AR30" s="60">
        <f>BR24</f>
        <v>10</v>
      </c>
      <c r="AS30" s="60">
        <f>BT24</f>
        <v>10</v>
      </c>
      <c r="AT30" s="60">
        <f>BV24</f>
        <v>10</v>
      </c>
      <c r="AU30" s="60">
        <f>BX24</f>
        <v>10</v>
      </c>
      <c r="AV30" s="60">
        <f>BZ24</f>
        <v>10</v>
      </c>
      <c r="AW30" s="60">
        <f>CB24</f>
        <v>10</v>
      </c>
      <c r="AX30" s="60">
        <f>CD24</f>
        <v>10</v>
      </c>
      <c r="AY30" s="60">
        <f>CF24</f>
        <v>10</v>
      </c>
      <c r="AZ30" s="60">
        <f>CH24</f>
        <v>10</v>
      </c>
      <c r="BA30" s="60">
        <f>CJ24</f>
        <v>10</v>
      </c>
      <c r="BB30" s="60">
        <f>CL24</f>
        <v>10</v>
      </c>
      <c r="BC30" s="60">
        <f>CN24</f>
        <v>10</v>
      </c>
      <c r="BD30" s="60">
        <f>CP24</f>
        <v>10</v>
      </c>
      <c r="BE30" s="60">
        <f>CR24</f>
        <v>10</v>
      </c>
      <c r="BF30" s="60">
        <f>CT24</f>
        <v>10</v>
      </c>
      <c r="BG30" s="60">
        <f>CV24</f>
        <v>9</v>
      </c>
      <c r="BH30" s="60">
        <f>CX24</f>
        <v>9</v>
      </c>
      <c r="BI30" s="60">
        <f>CZ24</f>
        <v>9</v>
      </c>
      <c r="BJ30" s="60">
        <f>DB24</f>
        <v>9</v>
      </c>
      <c r="BK30" s="60">
        <f>DD24</f>
        <v>9</v>
      </c>
      <c r="BL30" s="60">
        <f>DF24</f>
        <v>9</v>
      </c>
      <c r="BM30" s="60">
        <f>DH24</f>
        <v>9</v>
      </c>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row r="43" spans="1:113"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row>
  </sheetData>
  <mergeCells count="161">
    <mergeCell ref="CX20:CY20"/>
    <mergeCell ref="CZ20:DA20"/>
    <mergeCell ref="DB20:DC20"/>
    <mergeCell ref="DD20:DE20"/>
    <mergeCell ref="DF20:DG20"/>
    <mergeCell ref="DH20:DI20"/>
    <mergeCell ref="CF20:CG20"/>
    <mergeCell ref="CH20:CI20"/>
    <mergeCell ref="CJ20:CK20"/>
    <mergeCell ref="CL20:CM20"/>
    <mergeCell ref="CN20:CO20"/>
    <mergeCell ref="CP20:CQ20"/>
    <mergeCell ref="CR20:CS20"/>
    <mergeCell ref="CT20:CU20"/>
    <mergeCell ref="CV20:CW20"/>
    <mergeCell ref="BN20:BO20"/>
    <mergeCell ref="BP20:BQ20"/>
    <mergeCell ref="BR20:BS20"/>
    <mergeCell ref="BT20:BU20"/>
    <mergeCell ref="BV20:BW20"/>
    <mergeCell ref="BX20:BY20"/>
    <mergeCell ref="BZ20:CA20"/>
    <mergeCell ref="CB20:CC20"/>
    <mergeCell ref="CD20:CE20"/>
    <mergeCell ref="AV20:AW20"/>
    <mergeCell ref="AX20:AY20"/>
    <mergeCell ref="AZ20:BA20"/>
    <mergeCell ref="BB20:BC20"/>
    <mergeCell ref="BD20:BE20"/>
    <mergeCell ref="BF20:BG20"/>
    <mergeCell ref="BH20:BI20"/>
    <mergeCell ref="BJ20:BK20"/>
    <mergeCell ref="BL20:BM20"/>
    <mergeCell ref="J20:K20"/>
    <mergeCell ref="L20:M20"/>
    <mergeCell ref="N20:O20"/>
    <mergeCell ref="P20:Q20"/>
    <mergeCell ref="R20:S20"/>
    <mergeCell ref="T20:U20"/>
    <mergeCell ref="V20:W20"/>
    <mergeCell ref="X20:Y20"/>
    <mergeCell ref="Z20:AA20"/>
    <mergeCell ref="J28:M28"/>
    <mergeCell ref="J29:M29"/>
    <mergeCell ref="J30:M30"/>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DF3:DG3"/>
    <mergeCell ref="DD3:DE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BN3:BO3"/>
    <mergeCell ref="AV3:AW3"/>
    <mergeCell ref="X3:Y3"/>
    <mergeCell ref="AR3:AS3"/>
    <mergeCell ref="Z3:AA3"/>
    <mergeCell ref="AD3:AE3"/>
    <mergeCell ref="AB3:AC3"/>
    <mergeCell ref="AH3:AI3"/>
    <mergeCell ref="AP3:AQ3"/>
    <mergeCell ref="AF3:AG3"/>
    <mergeCell ref="AL20:AM20"/>
    <mergeCell ref="AN20:AO20"/>
    <mergeCell ref="AP20:AQ20"/>
    <mergeCell ref="AR20:AS20"/>
    <mergeCell ref="V3:W3"/>
    <mergeCell ref="AN3:AO3"/>
    <mergeCell ref="AB20:AC20"/>
    <mergeCell ref="AD20:AE20"/>
    <mergeCell ref="AF20:AG20"/>
    <mergeCell ref="AH20:AI20"/>
    <mergeCell ref="AJ20:AK20"/>
    <mergeCell ref="P3:Q3"/>
    <mergeCell ref="R3:S3"/>
    <mergeCell ref="L3:M3"/>
    <mergeCell ref="N3:O3"/>
    <mergeCell ref="T24:U24"/>
    <mergeCell ref="V24:W24"/>
    <mergeCell ref="X24:Y24"/>
    <mergeCell ref="Z24:AA24"/>
    <mergeCell ref="AB24:AC24"/>
    <mergeCell ref="BP24:BQ24"/>
    <mergeCell ref="AX24:AY24"/>
    <mergeCell ref="AZ24:BA24"/>
    <mergeCell ref="BB24:BC24"/>
    <mergeCell ref="BD24:BE24"/>
    <mergeCell ref="BF24:BG24"/>
    <mergeCell ref="J24:K24"/>
    <mergeCell ref="L24:M24"/>
    <mergeCell ref="N24:O24"/>
    <mergeCell ref="P24:Q24"/>
    <mergeCell ref="R24:S24"/>
    <mergeCell ref="AN24:AO24"/>
    <mergeCell ref="AP24:AQ24"/>
    <mergeCell ref="AR24:AS24"/>
    <mergeCell ref="AT24:AU24"/>
    <mergeCell ref="AD24:AE24"/>
    <mergeCell ref="AF24:AG24"/>
    <mergeCell ref="AH24:AI24"/>
    <mergeCell ref="AJ24:AK24"/>
    <mergeCell ref="AL24:AM24"/>
    <mergeCell ref="BJ24:BK24"/>
    <mergeCell ref="BL24:BM24"/>
    <mergeCell ref="BN24:BO24"/>
    <mergeCell ref="BH24:BI24"/>
    <mergeCell ref="AT20:AU20"/>
    <mergeCell ref="DF24:DG24"/>
    <mergeCell ref="DH24:DI24"/>
    <mergeCell ref="CV24:CW24"/>
    <mergeCell ref="CX24:CY24"/>
    <mergeCell ref="CZ24:DA24"/>
    <mergeCell ref="DB24:DC24"/>
    <mergeCell ref="DD24:DE24"/>
    <mergeCell ref="CL24:CM24"/>
    <mergeCell ref="CN24:CO24"/>
    <mergeCell ref="CP24:CQ24"/>
    <mergeCell ref="CR24:CS24"/>
    <mergeCell ref="CT24:CU24"/>
    <mergeCell ref="CB24:CC24"/>
    <mergeCell ref="CD24:CE24"/>
    <mergeCell ref="CF24:CG24"/>
    <mergeCell ref="CH24:CI24"/>
    <mergeCell ref="CJ24:CK24"/>
    <mergeCell ref="AV24:AW24"/>
    <mergeCell ref="BR24:BS24"/>
    <mergeCell ref="BT24:BU24"/>
    <mergeCell ref="BV24:BW24"/>
    <mergeCell ref="BX24:BY24"/>
    <mergeCell ref="BZ24:CA24"/>
  </mergeCells>
  <conditionalFormatting sqref="J5:DI15">
    <cfRule type="cellIs" dxfId="34" priority="1" operator="greater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1"/>
  <sheetViews>
    <sheetView workbookViewId="0">
      <pane xSplit="9" ySplit="4" topLeftCell="AF5" activePane="bottomRight" state="frozen"/>
      <selection pane="topRight" activeCell="J1" sqref="J1"/>
      <selection pane="bottomLeft" activeCell="A5" sqref="A5"/>
      <selection pane="bottomRight" activeCell="BM24" sqref="BM24"/>
    </sheetView>
  </sheetViews>
  <sheetFormatPr baseColWidth="10" defaultColWidth="14.42578125" defaultRowHeight="15.75" customHeight="1"/>
  <cols>
    <col min="1" max="9" width="8.5703125" customWidth="1"/>
    <col min="10" max="113" width="4.4257812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178</v>
      </c>
      <c r="B5" s="275">
        <v>1</v>
      </c>
      <c r="C5" s="275" t="s">
        <v>179</v>
      </c>
      <c r="D5" s="275" t="s">
        <v>180</v>
      </c>
      <c r="E5" s="275" t="s">
        <v>181</v>
      </c>
      <c r="F5" s="275" t="s">
        <v>182</v>
      </c>
      <c r="G5" s="275" t="s">
        <v>183</v>
      </c>
      <c r="H5" s="275" t="s">
        <v>184</v>
      </c>
      <c r="I5" s="10"/>
      <c r="J5" s="275"/>
      <c r="K5" s="275"/>
      <c r="L5" s="275"/>
      <c r="M5" s="275"/>
      <c r="N5" s="275"/>
      <c r="O5" s="275"/>
      <c r="P5" s="275"/>
      <c r="Q5" s="275"/>
      <c r="R5" s="275">
        <v>226</v>
      </c>
      <c r="S5" s="275"/>
      <c r="T5" s="275"/>
      <c r="U5" s="275"/>
      <c r="V5" s="275"/>
      <c r="W5" s="275"/>
      <c r="X5" s="275"/>
      <c r="Y5" s="275"/>
      <c r="Z5" s="275">
        <v>0</v>
      </c>
      <c r="AA5" s="275"/>
      <c r="AB5" s="275">
        <v>0</v>
      </c>
      <c r="AC5" s="275">
        <v>0</v>
      </c>
      <c r="AD5" s="275"/>
      <c r="AE5" s="275"/>
      <c r="AF5" s="275">
        <v>0</v>
      </c>
      <c r="AG5" s="275">
        <v>0</v>
      </c>
      <c r="AH5" s="275"/>
      <c r="AI5" s="275"/>
      <c r="AJ5" s="275">
        <v>0</v>
      </c>
      <c r="AK5" s="275">
        <v>0</v>
      </c>
      <c r="AL5" s="275"/>
      <c r="AM5" s="275"/>
      <c r="AN5" s="275">
        <v>4</v>
      </c>
      <c r="AO5" s="275"/>
      <c r="AP5" s="275"/>
      <c r="AQ5" s="275"/>
      <c r="AR5" s="275">
        <v>36</v>
      </c>
      <c r="AS5" s="275">
        <v>76</v>
      </c>
      <c r="AT5" s="275"/>
      <c r="AU5" s="275"/>
      <c r="AV5" s="275">
        <v>15</v>
      </c>
      <c r="AW5" s="275">
        <v>63</v>
      </c>
      <c r="AX5" s="275">
        <v>7</v>
      </c>
      <c r="AY5" s="275">
        <v>36</v>
      </c>
      <c r="AZ5" s="275">
        <v>10</v>
      </c>
      <c r="BA5" s="275">
        <v>14</v>
      </c>
      <c r="BB5" s="275"/>
      <c r="BC5" s="275"/>
      <c r="BD5" s="275">
        <v>8</v>
      </c>
      <c r="BE5" s="275">
        <v>13</v>
      </c>
      <c r="BF5" s="275">
        <v>25</v>
      </c>
      <c r="BG5" s="275">
        <v>11</v>
      </c>
      <c r="BH5" s="275"/>
      <c r="BI5" s="275"/>
      <c r="BJ5" s="275">
        <v>28</v>
      </c>
      <c r="BK5" s="275">
        <v>7</v>
      </c>
      <c r="BL5" s="275">
        <v>64</v>
      </c>
      <c r="BM5" s="275">
        <v>11</v>
      </c>
      <c r="BN5" s="275"/>
      <c r="BO5" s="275"/>
      <c r="BP5" s="275">
        <v>352</v>
      </c>
      <c r="BQ5" s="275">
        <v>345</v>
      </c>
      <c r="BR5" s="275"/>
      <c r="BS5" s="275"/>
      <c r="BT5" s="275">
        <v>79</v>
      </c>
      <c r="BU5" s="275"/>
      <c r="BV5" s="275">
        <v>58</v>
      </c>
      <c r="BW5" s="275">
        <v>55</v>
      </c>
      <c r="BX5" s="272"/>
      <c r="BY5" s="272"/>
      <c r="BZ5" s="275">
        <v>11</v>
      </c>
      <c r="CA5" s="275">
        <v>10</v>
      </c>
      <c r="CB5" s="275"/>
      <c r="CC5" s="275"/>
      <c r="CD5" s="275">
        <v>115</v>
      </c>
      <c r="CE5" s="275"/>
      <c r="CF5" s="275">
        <v>170</v>
      </c>
      <c r="CG5" s="275"/>
      <c r="CH5" s="275"/>
      <c r="CI5" s="275"/>
      <c r="CJ5" s="275">
        <v>145</v>
      </c>
      <c r="CK5" s="275"/>
      <c r="CL5" s="275"/>
      <c r="CM5" s="275"/>
      <c r="CN5" s="275">
        <v>349</v>
      </c>
      <c r="CO5" s="275"/>
      <c r="CP5" s="275"/>
      <c r="CQ5" s="275"/>
      <c r="CR5" s="275">
        <v>738</v>
      </c>
      <c r="CS5" s="275"/>
      <c r="CT5" s="275"/>
      <c r="CU5" s="275"/>
      <c r="CV5" s="275"/>
      <c r="CW5" s="275"/>
      <c r="CX5" s="275"/>
      <c r="CY5" s="275"/>
      <c r="CZ5" s="275">
        <v>1343</v>
      </c>
      <c r="DA5" s="275"/>
      <c r="DB5" s="275"/>
      <c r="DC5" s="275"/>
      <c r="DD5" s="275"/>
      <c r="DE5" s="275"/>
      <c r="DF5" s="275"/>
      <c r="DG5" s="275"/>
      <c r="DH5" s="275">
        <v>235</v>
      </c>
      <c r="DI5" s="275"/>
    </row>
    <row r="6" spans="1:113" ht="15.75" customHeight="1">
      <c r="A6" s="275" t="s">
        <v>178</v>
      </c>
      <c r="B6" s="275">
        <v>2</v>
      </c>
      <c r="C6" s="275" t="s">
        <v>179</v>
      </c>
      <c r="D6" s="275" t="s">
        <v>192</v>
      </c>
      <c r="E6" s="275" t="s">
        <v>193</v>
      </c>
      <c r="F6" s="275" t="s">
        <v>194</v>
      </c>
      <c r="G6" s="275" t="s">
        <v>195</v>
      </c>
      <c r="H6" s="275" t="s">
        <v>184</v>
      </c>
      <c r="I6" s="10"/>
      <c r="J6" s="275"/>
      <c r="K6" s="275"/>
      <c r="L6" s="275"/>
      <c r="M6" s="275"/>
      <c r="N6" s="275"/>
      <c r="O6" s="275"/>
      <c r="P6" s="275"/>
      <c r="Q6" s="275"/>
      <c r="R6" s="275">
        <v>0</v>
      </c>
      <c r="S6" s="275"/>
      <c r="T6" s="275"/>
      <c r="U6" s="275"/>
      <c r="V6" s="275"/>
      <c r="W6" s="275"/>
      <c r="X6" s="275"/>
      <c r="Y6" s="275"/>
      <c r="Z6" s="275">
        <v>0</v>
      </c>
      <c r="AA6" s="275"/>
      <c r="AB6" s="275">
        <v>0</v>
      </c>
      <c r="AC6" s="275">
        <v>0</v>
      </c>
      <c r="AD6" s="275"/>
      <c r="AE6" s="275"/>
      <c r="AF6" s="275">
        <v>0</v>
      </c>
      <c r="AG6" s="275">
        <v>0</v>
      </c>
      <c r="AH6" s="275"/>
      <c r="AI6" s="275"/>
      <c r="AJ6" s="275">
        <v>0</v>
      </c>
      <c r="AK6" s="275">
        <v>0</v>
      </c>
      <c r="AL6" s="275"/>
      <c r="AM6" s="275"/>
      <c r="AN6" s="275">
        <v>0</v>
      </c>
      <c r="AO6" s="275"/>
      <c r="AP6" s="275"/>
      <c r="AQ6" s="275"/>
      <c r="AR6" s="275">
        <v>0</v>
      </c>
      <c r="AS6" s="275">
        <v>18</v>
      </c>
      <c r="AT6" s="275"/>
      <c r="AU6" s="275"/>
      <c r="AV6" s="275">
        <v>0</v>
      </c>
      <c r="AW6" s="275">
        <v>7</v>
      </c>
      <c r="AX6" s="275">
        <v>1</v>
      </c>
      <c r="AY6" s="275">
        <v>21</v>
      </c>
      <c r="AZ6" s="275">
        <v>0</v>
      </c>
      <c r="BA6" s="275">
        <v>4</v>
      </c>
      <c r="BB6" s="275"/>
      <c r="BC6" s="275"/>
      <c r="BD6" s="275">
        <v>0</v>
      </c>
      <c r="BE6" s="275">
        <v>7</v>
      </c>
      <c r="BF6" s="275">
        <v>8</v>
      </c>
      <c r="BG6" s="275">
        <v>7</v>
      </c>
      <c r="BH6" s="275"/>
      <c r="BI6" s="275"/>
      <c r="BJ6" s="275">
        <v>36</v>
      </c>
      <c r="BK6" s="275">
        <v>13</v>
      </c>
      <c r="BL6" s="275">
        <v>232</v>
      </c>
      <c r="BM6" s="275">
        <v>23</v>
      </c>
      <c r="BN6" s="275"/>
      <c r="BO6" s="275"/>
      <c r="BP6" s="148">
        <v>250</v>
      </c>
      <c r="BQ6" s="275">
        <v>43</v>
      </c>
      <c r="BR6" s="275"/>
      <c r="BS6" s="275"/>
      <c r="BT6" s="275">
        <v>19</v>
      </c>
      <c r="BU6" s="275"/>
      <c r="BV6" s="275">
        <v>3</v>
      </c>
      <c r="BW6" s="275">
        <v>4</v>
      </c>
      <c r="BX6" s="272"/>
      <c r="BY6" s="272"/>
      <c r="BZ6" s="148">
        <v>12</v>
      </c>
      <c r="CA6" s="275">
        <v>11</v>
      </c>
      <c r="CB6" s="275"/>
      <c r="CC6" s="275"/>
      <c r="CD6" s="275">
        <v>300</v>
      </c>
      <c r="CE6" s="275"/>
      <c r="CF6" s="275">
        <v>775</v>
      </c>
      <c r="CG6" s="275"/>
      <c r="CH6" s="275"/>
      <c r="CI6" s="275"/>
      <c r="CJ6" s="275">
        <v>935</v>
      </c>
      <c r="CK6" s="275"/>
      <c r="CL6" s="275"/>
      <c r="CM6" s="275"/>
      <c r="CN6" s="275">
        <v>1221</v>
      </c>
      <c r="CO6" s="275"/>
      <c r="CP6" s="275"/>
      <c r="CQ6" s="275"/>
      <c r="CR6" s="275">
        <v>217</v>
      </c>
      <c r="CS6" s="275"/>
      <c r="CT6" s="275"/>
      <c r="CU6" s="275"/>
      <c r="CV6" s="275"/>
      <c r="CW6" s="275"/>
      <c r="CX6" s="275"/>
      <c r="CY6" s="275"/>
      <c r="CZ6" s="275" t="s">
        <v>1112</v>
      </c>
      <c r="DA6" s="275"/>
      <c r="DB6" s="275"/>
      <c r="DC6" s="275"/>
      <c r="DD6" s="275"/>
      <c r="DE6" s="275"/>
      <c r="DF6" s="275"/>
      <c r="DG6" s="275"/>
      <c r="DH6" s="275">
        <v>907</v>
      </c>
      <c r="DI6" s="275"/>
    </row>
    <row r="7" spans="1:113" ht="15.75" customHeight="1">
      <c r="A7" s="275" t="s">
        <v>178</v>
      </c>
      <c r="B7" s="275">
        <v>3</v>
      </c>
      <c r="C7" s="275" t="s">
        <v>179</v>
      </c>
      <c r="D7" s="275" t="s">
        <v>201</v>
      </c>
      <c r="E7" s="275" t="s">
        <v>202</v>
      </c>
      <c r="F7" s="275" t="s">
        <v>203</v>
      </c>
      <c r="G7" s="275" t="s">
        <v>204</v>
      </c>
      <c r="H7" s="275" t="s">
        <v>184</v>
      </c>
      <c r="I7" s="10"/>
      <c r="J7" s="275"/>
      <c r="K7" s="275"/>
      <c r="L7" s="275"/>
      <c r="M7" s="275"/>
      <c r="N7" s="275"/>
      <c r="O7" s="275"/>
      <c r="P7" s="275"/>
      <c r="Q7" s="275"/>
      <c r="R7" s="275">
        <v>328</v>
      </c>
      <c r="S7" s="275"/>
      <c r="T7" s="275"/>
      <c r="U7" s="275"/>
      <c r="V7" s="275"/>
      <c r="W7" s="275"/>
      <c r="X7" s="275"/>
      <c r="Y7" s="275"/>
      <c r="Z7" s="275">
        <v>0</v>
      </c>
      <c r="AA7" s="275"/>
      <c r="AB7" s="275">
        <v>0</v>
      </c>
      <c r="AC7" s="275">
        <v>0</v>
      </c>
      <c r="AD7" s="275"/>
      <c r="AE7" s="275"/>
      <c r="AF7" s="275">
        <v>0</v>
      </c>
      <c r="AG7" s="275">
        <v>0</v>
      </c>
      <c r="AH7" s="275"/>
      <c r="AI7" s="275"/>
      <c r="AJ7" s="275">
        <v>0</v>
      </c>
      <c r="AK7" s="275">
        <v>0</v>
      </c>
      <c r="AL7" s="275"/>
      <c r="AM7" s="275"/>
      <c r="AN7" s="275">
        <v>0</v>
      </c>
      <c r="AO7" s="275"/>
      <c r="AP7" s="275"/>
      <c r="AQ7" s="275"/>
      <c r="AR7" s="275">
        <v>1</v>
      </c>
      <c r="AS7" s="275">
        <v>7</v>
      </c>
      <c r="AT7" s="275"/>
      <c r="AU7" s="275"/>
      <c r="AV7" s="275">
        <v>0</v>
      </c>
      <c r="AW7" s="275">
        <v>8</v>
      </c>
      <c r="AX7" s="275">
        <v>1</v>
      </c>
      <c r="AY7" s="275">
        <v>24</v>
      </c>
      <c r="AZ7" s="275">
        <v>2</v>
      </c>
      <c r="BA7" s="275">
        <v>25</v>
      </c>
      <c r="BB7" s="275"/>
      <c r="BC7" s="275"/>
      <c r="BD7" s="275">
        <v>3</v>
      </c>
      <c r="BE7" s="275">
        <v>12</v>
      </c>
      <c r="BF7" s="275">
        <v>5</v>
      </c>
      <c r="BG7" s="275">
        <v>12</v>
      </c>
      <c r="BH7" s="275"/>
      <c r="BI7" s="275"/>
      <c r="BJ7" s="275">
        <v>44</v>
      </c>
      <c r="BK7" s="275">
        <v>43</v>
      </c>
      <c r="BL7" s="275">
        <v>287</v>
      </c>
      <c r="BM7" s="275">
        <v>198</v>
      </c>
      <c r="BN7" s="275"/>
      <c r="BO7" s="275"/>
      <c r="BP7" s="275">
        <v>590</v>
      </c>
      <c r="BQ7" s="275">
        <v>528</v>
      </c>
      <c r="BR7" s="275"/>
      <c r="BS7" s="275"/>
      <c r="BT7" s="275">
        <v>52</v>
      </c>
      <c r="BU7" s="275"/>
      <c r="BV7" s="275">
        <v>47</v>
      </c>
      <c r="BW7" s="275">
        <v>45</v>
      </c>
      <c r="BX7" s="272"/>
      <c r="BY7" s="272"/>
      <c r="BZ7" s="148">
        <v>89</v>
      </c>
      <c r="CA7" s="275">
        <v>85</v>
      </c>
      <c r="CB7" s="275"/>
      <c r="CC7" s="275"/>
      <c r="CD7" s="275">
        <v>1250</v>
      </c>
      <c r="CE7" s="275"/>
      <c r="CF7" s="275">
        <v>900</v>
      </c>
      <c r="CG7" s="275"/>
      <c r="CH7" s="275"/>
      <c r="CI7" s="275"/>
      <c r="CJ7" s="275">
        <v>540</v>
      </c>
      <c r="CK7" s="275"/>
      <c r="CL7" s="275"/>
      <c r="CM7" s="275"/>
      <c r="CN7" s="275">
        <v>311</v>
      </c>
      <c r="CO7" s="275"/>
      <c r="CP7" s="275"/>
      <c r="CQ7" s="275"/>
      <c r="CR7" s="275">
        <v>906</v>
      </c>
      <c r="CS7" s="275"/>
      <c r="CT7" s="275"/>
      <c r="CU7" s="275"/>
      <c r="CV7" s="275"/>
      <c r="CW7" s="275"/>
      <c r="CX7" s="275"/>
      <c r="CY7" s="275"/>
      <c r="CZ7" s="275">
        <v>3108</v>
      </c>
      <c r="DA7" s="275"/>
      <c r="DB7" s="275"/>
      <c r="DC7" s="275"/>
      <c r="DD7" s="275"/>
      <c r="DE7" s="275"/>
      <c r="DF7" s="275"/>
      <c r="DG7" s="275"/>
      <c r="DH7" s="275">
        <v>1688</v>
      </c>
      <c r="DI7" s="275"/>
    </row>
    <row r="8" spans="1:113" ht="15.75" customHeight="1">
      <c r="A8" s="275" t="s">
        <v>178</v>
      </c>
      <c r="B8" s="275">
        <v>4</v>
      </c>
      <c r="C8" s="275" t="s">
        <v>179</v>
      </c>
      <c r="D8" s="275" t="s">
        <v>211</v>
      </c>
      <c r="E8" s="275" t="s">
        <v>212</v>
      </c>
      <c r="F8" s="275" t="s">
        <v>213</v>
      </c>
      <c r="G8" s="275" t="s">
        <v>214</v>
      </c>
      <c r="H8" s="275" t="s">
        <v>215</v>
      </c>
      <c r="I8" s="10"/>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v>2</v>
      </c>
      <c r="AO8" s="275"/>
      <c r="AP8" s="275"/>
      <c r="AQ8" s="275"/>
      <c r="AR8" s="275">
        <v>11</v>
      </c>
      <c r="AS8" s="275">
        <v>79</v>
      </c>
      <c r="AT8" s="275"/>
      <c r="AU8" s="275"/>
      <c r="AV8" s="275">
        <v>2</v>
      </c>
      <c r="AW8" s="275">
        <v>24</v>
      </c>
      <c r="AX8" s="275">
        <v>4</v>
      </c>
      <c r="AY8" s="275">
        <v>57</v>
      </c>
      <c r="AZ8" s="275">
        <v>0</v>
      </c>
      <c r="BA8" s="275">
        <v>3</v>
      </c>
      <c r="BB8" s="275"/>
      <c r="BC8" s="275"/>
      <c r="BD8" s="275">
        <v>4</v>
      </c>
      <c r="BE8" s="275">
        <v>2</v>
      </c>
      <c r="BF8" s="275">
        <v>14</v>
      </c>
      <c r="BG8" s="275">
        <v>4</v>
      </c>
      <c r="BH8" s="275"/>
      <c r="BI8" s="275"/>
      <c r="BJ8" s="275">
        <v>68</v>
      </c>
      <c r="BK8" s="275">
        <v>12</v>
      </c>
      <c r="BL8" s="275">
        <v>217</v>
      </c>
      <c r="BM8" s="275">
        <v>130</v>
      </c>
      <c r="BN8" s="275"/>
      <c r="BO8" s="275"/>
      <c r="BP8" s="275">
        <v>359</v>
      </c>
      <c r="BQ8" s="275">
        <v>226</v>
      </c>
      <c r="BR8" s="275"/>
      <c r="BS8" s="275"/>
      <c r="BT8" s="275">
        <v>19</v>
      </c>
      <c r="BU8" s="275"/>
      <c r="BV8" s="275">
        <v>92</v>
      </c>
      <c r="BW8" s="275">
        <v>82</v>
      </c>
      <c r="BX8" s="272"/>
      <c r="BY8" s="272"/>
      <c r="BZ8" s="275">
        <v>58</v>
      </c>
      <c r="CA8" s="275">
        <v>47</v>
      </c>
      <c r="CB8" s="275"/>
      <c r="CC8" s="275"/>
      <c r="CD8" s="275">
        <v>700</v>
      </c>
      <c r="CE8" s="275"/>
      <c r="CF8" s="275">
        <v>275</v>
      </c>
      <c r="CG8" s="275"/>
      <c r="CH8" s="275"/>
      <c r="CI8" s="275"/>
      <c r="CJ8" s="275">
        <v>145</v>
      </c>
      <c r="CK8" s="275"/>
      <c r="CL8" s="275"/>
      <c r="CM8" s="275"/>
      <c r="CN8" s="275">
        <v>93</v>
      </c>
      <c r="CO8" s="275"/>
      <c r="CP8" s="275"/>
      <c r="CQ8" s="275"/>
      <c r="CR8" s="275">
        <v>118</v>
      </c>
      <c r="CS8" s="275"/>
      <c r="CT8" s="275"/>
      <c r="CU8" s="275"/>
      <c r="CV8" s="275"/>
      <c r="CW8" s="275"/>
      <c r="CX8" s="275"/>
      <c r="CY8" s="275"/>
      <c r="CZ8" s="275">
        <v>1738</v>
      </c>
      <c r="DA8" s="275"/>
      <c r="DB8" s="275"/>
      <c r="DC8" s="275"/>
      <c r="DD8" s="275"/>
      <c r="DE8" s="275"/>
      <c r="DF8" s="275"/>
      <c r="DG8" s="275"/>
      <c r="DH8" s="275">
        <v>2201</v>
      </c>
      <c r="DI8" s="275"/>
    </row>
    <row r="9" spans="1:113" s="57" customFormat="1" ht="15.75" customHeight="1">
      <c r="A9" s="58"/>
      <c r="B9" s="58"/>
      <c r="C9" s="58"/>
      <c r="D9" s="58"/>
      <c r="E9" s="58"/>
      <c r="F9" s="58"/>
      <c r="G9" s="58"/>
      <c r="H9" s="58"/>
      <c r="I9" s="58"/>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row>
    <row r="10" spans="1:113" s="53" customFormat="1" ht="15.7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row>
    <row r="11" spans="1:113" ht="15.75" customHeight="1">
      <c r="A11" s="10"/>
      <c r="B11" s="10"/>
      <c r="C11" s="10"/>
      <c r="D11" s="10"/>
      <c r="E11" s="10"/>
      <c r="F11" s="10"/>
      <c r="G11" s="10"/>
      <c r="H11" s="10"/>
      <c r="I11" s="10"/>
      <c r="J11" s="54" t="s">
        <v>673</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row>
    <row r="12" spans="1:113" ht="15.75" customHeight="1">
      <c r="A12" s="10"/>
      <c r="B12" s="10"/>
      <c r="C12" s="10"/>
      <c r="D12" s="10"/>
      <c r="E12" s="10"/>
      <c r="F12" s="10"/>
      <c r="G12" s="10"/>
      <c r="H12" s="10"/>
      <c r="I12" s="10"/>
      <c r="J12" s="75">
        <f>SUM(J5:J8)</f>
        <v>0</v>
      </c>
      <c r="K12" s="75">
        <f t="shared" ref="K12:Q12" si="0">SUM(K5:K8)</f>
        <v>0</v>
      </c>
      <c r="L12" s="75">
        <f t="shared" si="0"/>
        <v>0</v>
      </c>
      <c r="M12" s="75">
        <f t="shared" si="0"/>
        <v>0</v>
      </c>
      <c r="N12" s="75">
        <f>SUM(N5:N8)</f>
        <v>0</v>
      </c>
      <c r="O12" s="75">
        <f t="shared" si="0"/>
        <v>0</v>
      </c>
      <c r="P12" s="75">
        <f t="shared" si="0"/>
        <v>0</v>
      </c>
      <c r="Q12" s="75">
        <f t="shared" si="0"/>
        <v>0</v>
      </c>
      <c r="R12" s="10">
        <f>SUM(R5:R8)</f>
        <v>554</v>
      </c>
      <c r="S12" s="37">
        <f t="shared" ref="S12:AQ12" si="1">SUM(S5:S8)</f>
        <v>0</v>
      </c>
      <c r="T12" s="37">
        <f t="shared" si="1"/>
        <v>0</v>
      </c>
      <c r="U12" s="37">
        <f t="shared" si="1"/>
        <v>0</v>
      </c>
      <c r="V12" s="37">
        <f t="shared" si="1"/>
        <v>0</v>
      </c>
      <c r="W12" s="37">
        <f t="shared" si="1"/>
        <v>0</v>
      </c>
      <c r="X12" s="37">
        <f t="shared" si="1"/>
        <v>0</v>
      </c>
      <c r="Y12" s="37">
        <f t="shared" si="1"/>
        <v>0</v>
      </c>
      <c r="Z12" s="37">
        <f t="shared" si="1"/>
        <v>0</v>
      </c>
      <c r="AA12" s="37">
        <f t="shared" si="1"/>
        <v>0</v>
      </c>
      <c r="AB12" s="37">
        <f t="shared" si="1"/>
        <v>0</v>
      </c>
      <c r="AC12" s="37">
        <f t="shared" si="1"/>
        <v>0</v>
      </c>
      <c r="AD12" s="37">
        <f t="shared" si="1"/>
        <v>0</v>
      </c>
      <c r="AE12" s="37">
        <f t="shared" si="1"/>
        <v>0</v>
      </c>
      <c r="AF12" s="37">
        <f t="shared" si="1"/>
        <v>0</v>
      </c>
      <c r="AG12" s="37">
        <f t="shared" si="1"/>
        <v>0</v>
      </c>
      <c r="AH12" s="37">
        <f t="shared" si="1"/>
        <v>0</v>
      </c>
      <c r="AI12" s="37">
        <f t="shared" si="1"/>
        <v>0</v>
      </c>
      <c r="AJ12" s="37">
        <f t="shared" si="1"/>
        <v>0</v>
      </c>
      <c r="AK12" s="37">
        <f t="shared" si="1"/>
        <v>0</v>
      </c>
      <c r="AL12" s="37">
        <f t="shared" si="1"/>
        <v>0</v>
      </c>
      <c r="AM12" s="37">
        <f t="shared" si="1"/>
        <v>0</v>
      </c>
      <c r="AN12" s="37">
        <f t="shared" si="1"/>
        <v>6</v>
      </c>
      <c r="AO12" s="37">
        <f t="shared" si="1"/>
        <v>0</v>
      </c>
      <c r="AP12" s="37">
        <f t="shared" si="1"/>
        <v>0</v>
      </c>
      <c r="AQ12" s="37">
        <f t="shared" si="1"/>
        <v>0</v>
      </c>
      <c r="AR12" s="37">
        <f>SUM(AR5:AR8)</f>
        <v>48</v>
      </c>
      <c r="AS12" s="37">
        <f>SUM(AS5:AS8)</f>
        <v>180</v>
      </c>
      <c r="AT12" s="75">
        <f t="shared" ref="AT12:DE12" si="2">SUM(AT5:AT8)</f>
        <v>0</v>
      </c>
      <c r="AU12" s="75">
        <f t="shared" si="2"/>
        <v>0</v>
      </c>
      <c r="AV12" s="75">
        <f t="shared" si="2"/>
        <v>17</v>
      </c>
      <c r="AW12" s="75">
        <f t="shared" si="2"/>
        <v>102</v>
      </c>
      <c r="AX12" s="75">
        <f t="shared" si="2"/>
        <v>13</v>
      </c>
      <c r="AY12" s="75">
        <f t="shared" si="2"/>
        <v>138</v>
      </c>
      <c r="AZ12" s="75">
        <f t="shared" si="2"/>
        <v>12</v>
      </c>
      <c r="BA12" s="75">
        <f t="shared" si="2"/>
        <v>46</v>
      </c>
      <c r="BB12" s="75">
        <f t="shared" si="2"/>
        <v>0</v>
      </c>
      <c r="BC12" s="75">
        <f t="shared" si="2"/>
        <v>0</v>
      </c>
      <c r="BD12" s="75">
        <f t="shared" si="2"/>
        <v>15</v>
      </c>
      <c r="BE12" s="75">
        <f t="shared" si="2"/>
        <v>34</v>
      </c>
      <c r="BF12" s="75">
        <f t="shared" si="2"/>
        <v>52</v>
      </c>
      <c r="BG12" s="75">
        <f t="shared" si="2"/>
        <v>34</v>
      </c>
      <c r="BH12" s="75">
        <f t="shared" si="2"/>
        <v>0</v>
      </c>
      <c r="BI12" s="75">
        <f t="shared" si="2"/>
        <v>0</v>
      </c>
      <c r="BJ12" s="75">
        <f t="shared" si="2"/>
        <v>176</v>
      </c>
      <c r="BK12" s="75">
        <f t="shared" si="2"/>
        <v>75</v>
      </c>
      <c r="BL12" s="75">
        <f t="shared" si="2"/>
        <v>800</v>
      </c>
      <c r="BM12" s="75">
        <f t="shared" si="2"/>
        <v>362</v>
      </c>
      <c r="BN12" s="75">
        <f t="shared" si="2"/>
        <v>0</v>
      </c>
      <c r="BO12" s="75">
        <f t="shared" si="2"/>
        <v>0</v>
      </c>
      <c r="BP12" s="75">
        <f t="shared" si="2"/>
        <v>1551</v>
      </c>
      <c r="BQ12" s="75">
        <f t="shared" si="2"/>
        <v>1142</v>
      </c>
      <c r="BR12" s="75">
        <f t="shared" si="2"/>
        <v>0</v>
      </c>
      <c r="BS12" s="75">
        <f t="shared" si="2"/>
        <v>0</v>
      </c>
      <c r="BT12" s="75">
        <f t="shared" si="2"/>
        <v>169</v>
      </c>
      <c r="BU12" s="75">
        <f t="shared" si="2"/>
        <v>0</v>
      </c>
      <c r="BV12" s="75">
        <f t="shared" si="2"/>
        <v>200</v>
      </c>
      <c r="BW12" s="75">
        <f t="shared" si="2"/>
        <v>186</v>
      </c>
      <c r="BX12" s="75">
        <f t="shared" si="2"/>
        <v>0</v>
      </c>
      <c r="BY12" s="75">
        <f t="shared" si="2"/>
        <v>0</v>
      </c>
      <c r="BZ12" s="75">
        <f t="shared" si="2"/>
        <v>170</v>
      </c>
      <c r="CA12" s="75">
        <f t="shared" si="2"/>
        <v>153</v>
      </c>
      <c r="CB12" s="75">
        <f t="shared" si="2"/>
        <v>0</v>
      </c>
      <c r="CC12" s="75">
        <f t="shared" si="2"/>
        <v>0</v>
      </c>
      <c r="CD12" s="75">
        <f t="shared" si="2"/>
        <v>2365</v>
      </c>
      <c r="CE12" s="75">
        <f t="shared" si="2"/>
        <v>0</v>
      </c>
      <c r="CF12" s="75">
        <f t="shared" si="2"/>
        <v>2120</v>
      </c>
      <c r="CG12" s="75">
        <f t="shared" si="2"/>
        <v>0</v>
      </c>
      <c r="CH12" s="75">
        <f t="shared" si="2"/>
        <v>0</v>
      </c>
      <c r="CI12" s="75">
        <f t="shared" si="2"/>
        <v>0</v>
      </c>
      <c r="CJ12" s="75">
        <f t="shared" si="2"/>
        <v>1765</v>
      </c>
      <c r="CK12" s="75">
        <f t="shared" si="2"/>
        <v>0</v>
      </c>
      <c r="CL12" s="75">
        <f t="shared" si="2"/>
        <v>0</v>
      </c>
      <c r="CM12" s="75">
        <f t="shared" si="2"/>
        <v>0</v>
      </c>
      <c r="CN12" s="75">
        <f t="shared" si="2"/>
        <v>1974</v>
      </c>
      <c r="CO12" s="75">
        <f t="shared" si="2"/>
        <v>0</v>
      </c>
      <c r="CP12" s="75">
        <f t="shared" si="2"/>
        <v>0</v>
      </c>
      <c r="CQ12" s="75">
        <f t="shared" si="2"/>
        <v>0</v>
      </c>
      <c r="CR12" s="75">
        <f t="shared" si="2"/>
        <v>1979</v>
      </c>
      <c r="CS12" s="75">
        <f t="shared" si="2"/>
        <v>0</v>
      </c>
      <c r="CT12" s="75">
        <f t="shared" si="2"/>
        <v>0</v>
      </c>
      <c r="CU12" s="75">
        <f t="shared" si="2"/>
        <v>0</v>
      </c>
      <c r="CV12" s="75">
        <f t="shared" si="2"/>
        <v>0</v>
      </c>
      <c r="CW12" s="75">
        <f t="shared" si="2"/>
        <v>0</v>
      </c>
      <c r="CX12" s="75">
        <f t="shared" si="2"/>
        <v>0</v>
      </c>
      <c r="CY12" s="75">
        <f t="shared" si="2"/>
        <v>0</v>
      </c>
      <c r="CZ12" s="75">
        <f t="shared" si="2"/>
        <v>6189</v>
      </c>
      <c r="DA12" s="75">
        <f t="shared" si="2"/>
        <v>0</v>
      </c>
      <c r="DB12" s="75">
        <f t="shared" si="2"/>
        <v>0</v>
      </c>
      <c r="DC12" s="75">
        <f t="shared" si="2"/>
        <v>0</v>
      </c>
      <c r="DD12" s="75">
        <f t="shared" si="2"/>
        <v>0</v>
      </c>
      <c r="DE12" s="75">
        <f t="shared" si="2"/>
        <v>0</v>
      </c>
      <c r="DF12" s="75">
        <f t="shared" ref="DF12:DH12" si="3">SUM(DF5:DF8)</f>
        <v>0</v>
      </c>
      <c r="DG12" s="75">
        <f t="shared" si="3"/>
        <v>0</v>
      </c>
      <c r="DH12" s="75">
        <f t="shared" si="3"/>
        <v>5031</v>
      </c>
      <c r="DI12" s="75">
        <f>SUM(DI5:DI8)</f>
        <v>0</v>
      </c>
    </row>
    <row r="13" spans="1:113" ht="15.75" customHeight="1">
      <c r="A13" s="10"/>
      <c r="B13" s="10"/>
      <c r="C13" s="10"/>
      <c r="D13" s="10"/>
      <c r="E13" s="10"/>
      <c r="F13" s="10"/>
      <c r="G13" s="10"/>
      <c r="H13" s="10"/>
      <c r="I13" s="10"/>
      <c r="J13" s="281">
        <f>SUM(J12:K12)</f>
        <v>0</v>
      </c>
      <c r="K13" s="281"/>
      <c r="L13" s="281">
        <f t="shared" ref="L13" si="4">SUM(L12:M12)</f>
        <v>0</v>
      </c>
      <c r="M13" s="281"/>
      <c r="N13" s="281">
        <f t="shared" ref="N13" si="5">SUM(N12:O12)</f>
        <v>0</v>
      </c>
      <c r="O13" s="281"/>
      <c r="P13" s="281">
        <f t="shared" ref="P13" si="6">SUM(P12:Q12)</f>
        <v>0</v>
      </c>
      <c r="Q13" s="281"/>
      <c r="R13" s="281">
        <f>SUM(R12:S12)</f>
        <v>554</v>
      </c>
      <c r="S13" s="281"/>
      <c r="T13" s="281">
        <f t="shared" ref="T13" si="7">SUM(T12:U12)</f>
        <v>0</v>
      </c>
      <c r="U13" s="281"/>
      <c r="V13" s="281">
        <f t="shared" ref="V13" si="8">SUM(V12:W12)</f>
        <v>0</v>
      </c>
      <c r="W13" s="281"/>
      <c r="X13" s="281">
        <f t="shared" ref="X13" si="9">SUM(X12:Y12)</f>
        <v>0</v>
      </c>
      <c r="Y13" s="281"/>
      <c r="Z13" s="281">
        <f t="shared" ref="Z13" si="10">SUM(Z12:AA12)</f>
        <v>0</v>
      </c>
      <c r="AA13" s="281"/>
      <c r="AB13" s="281">
        <f t="shared" ref="AB13" si="11">SUM(AB12:AC12)</f>
        <v>0</v>
      </c>
      <c r="AC13" s="281"/>
      <c r="AD13" s="281">
        <f t="shared" ref="AD13" si="12">SUM(AD12:AE12)</f>
        <v>0</v>
      </c>
      <c r="AE13" s="281"/>
      <c r="AF13" s="281">
        <f t="shared" ref="AF13" si="13">SUM(AF12:AG12)</f>
        <v>0</v>
      </c>
      <c r="AG13" s="281"/>
      <c r="AH13" s="281">
        <f t="shared" ref="AH13" si="14">SUM(AH12:AI12)</f>
        <v>0</v>
      </c>
      <c r="AI13" s="281"/>
      <c r="AJ13" s="281">
        <f t="shared" ref="AJ13" si="15">SUM(AJ12:AK12)</f>
        <v>0</v>
      </c>
      <c r="AK13" s="281"/>
      <c r="AL13" s="281">
        <f t="shared" ref="AL13" si="16">SUM(AL12:AM12)</f>
        <v>0</v>
      </c>
      <c r="AM13" s="281"/>
      <c r="AN13" s="281">
        <f t="shared" ref="AN13" si="17">SUM(AN12:AO12)</f>
        <v>6</v>
      </c>
      <c r="AO13" s="281"/>
      <c r="AP13" s="281">
        <f t="shared" ref="AP13" si="18">SUM(AP12:AQ12)</f>
        <v>0</v>
      </c>
      <c r="AQ13" s="281"/>
      <c r="AR13" s="281">
        <f>SUM(AR12:AS12)</f>
        <v>228</v>
      </c>
      <c r="AS13" s="281"/>
      <c r="AT13" s="281">
        <f t="shared" ref="AT13" si="19">SUM(AT12:AU12)</f>
        <v>0</v>
      </c>
      <c r="AU13" s="281"/>
      <c r="AV13" s="281">
        <f t="shared" ref="AV13" si="20">SUM(AV12:AW12)</f>
        <v>119</v>
      </c>
      <c r="AW13" s="281"/>
      <c r="AX13" s="281">
        <f t="shared" ref="AX13" si="21">SUM(AX12:AY12)</f>
        <v>151</v>
      </c>
      <c r="AY13" s="281"/>
      <c r="AZ13" s="281">
        <f t="shared" ref="AZ13" si="22">SUM(AZ12:BA12)</f>
        <v>58</v>
      </c>
      <c r="BA13" s="281"/>
      <c r="BB13" s="281">
        <f t="shared" ref="BB13" si="23">SUM(BB12:BC12)</f>
        <v>0</v>
      </c>
      <c r="BC13" s="281"/>
      <c r="BD13" s="281">
        <f t="shared" ref="BD13" si="24">SUM(BD12:BE12)</f>
        <v>49</v>
      </c>
      <c r="BE13" s="281"/>
      <c r="BF13" s="281">
        <f t="shared" ref="BF13" si="25">SUM(BF12:BG12)</f>
        <v>86</v>
      </c>
      <c r="BG13" s="281"/>
      <c r="BH13" s="281">
        <f t="shared" ref="BH13" si="26">SUM(BH12:BI12)</f>
        <v>0</v>
      </c>
      <c r="BI13" s="281"/>
      <c r="BJ13" s="281">
        <f t="shared" ref="BJ13" si="27">SUM(BJ12:BK12)</f>
        <v>251</v>
      </c>
      <c r="BK13" s="281"/>
      <c r="BL13" s="281">
        <f t="shared" ref="BL13" si="28">SUM(BL12:BM12)</f>
        <v>1162</v>
      </c>
      <c r="BM13" s="281"/>
      <c r="BN13" s="281">
        <f t="shared" ref="BN13" si="29">SUM(BN12:BO12)</f>
        <v>0</v>
      </c>
      <c r="BO13" s="281"/>
      <c r="BP13" s="281">
        <f t="shared" ref="BP13" si="30">SUM(BP12:BQ12)</f>
        <v>2693</v>
      </c>
      <c r="BQ13" s="281"/>
      <c r="BR13" s="281">
        <f t="shared" ref="BR13" si="31">SUM(BR12:BS12)</f>
        <v>0</v>
      </c>
      <c r="BS13" s="281"/>
      <c r="BT13" s="281">
        <f t="shared" ref="BT13" si="32">SUM(BT12:BU12)</f>
        <v>169</v>
      </c>
      <c r="BU13" s="281"/>
      <c r="BV13" s="281">
        <f t="shared" ref="BV13" si="33">SUM(BV12:BW12)</f>
        <v>386</v>
      </c>
      <c r="BW13" s="281"/>
      <c r="BX13" s="281">
        <f t="shared" ref="BX13" si="34">SUM(BX12:BY12)</f>
        <v>0</v>
      </c>
      <c r="BY13" s="281"/>
      <c r="BZ13" s="281">
        <f t="shared" ref="BZ13" si="35">SUM(BZ12:CA12)</f>
        <v>323</v>
      </c>
      <c r="CA13" s="281"/>
      <c r="CB13" s="281">
        <f t="shared" ref="CB13" si="36">SUM(CB12:CC12)</f>
        <v>0</v>
      </c>
      <c r="CC13" s="281"/>
      <c r="CD13" s="281">
        <f t="shared" ref="CD13" si="37">SUM(CD12:CE12)</f>
        <v>2365</v>
      </c>
      <c r="CE13" s="281"/>
      <c r="CF13" s="281">
        <f t="shared" ref="CF13" si="38">SUM(CF12:CG12)</f>
        <v>2120</v>
      </c>
      <c r="CG13" s="281"/>
      <c r="CH13" s="281">
        <f t="shared" ref="CH13" si="39">SUM(CH12:CI12)</f>
        <v>0</v>
      </c>
      <c r="CI13" s="281"/>
      <c r="CJ13" s="281">
        <f t="shared" ref="CJ13" si="40">SUM(CJ12:CK12)</f>
        <v>1765</v>
      </c>
      <c r="CK13" s="281"/>
      <c r="CL13" s="281">
        <f t="shared" ref="CL13" si="41">SUM(CL12:CM12)</f>
        <v>0</v>
      </c>
      <c r="CM13" s="281"/>
      <c r="CN13" s="281">
        <f t="shared" ref="CN13" si="42">SUM(CN12:CO12)</f>
        <v>1974</v>
      </c>
      <c r="CO13" s="281"/>
      <c r="CP13" s="281">
        <f t="shared" ref="CP13" si="43">SUM(CP12:CQ12)</f>
        <v>0</v>
      </c>
      <c r="CQ13" s="281"/>
      <c r="CR13" s="281">
        <f t="shared" ref="CR13" si="44">SUM(CR12:CS12)</f>
        <v>1979</v>
      </c>
      <c r="CS13" s="281"/>
      <c r="CT13" s="281">
        <f t="shared" ref="CT13" si="45">SUM(CT12:CU12)</f>
        <v>0</v>
      </c>
      <c r="CU13" s="281"/>
      <c r="CV13" s="281">
        <f t="shared" ref="CV13" si="46">SUM(CV12:CW12)</f>
        <v>0</v>
      </c>
      <c r="CW13" s="281"/>
      <c r="CX13" s="281">
        <f t="shared" ref="CX13" si="47">SUM(CX12:CY12)</f>
        <v>0</v>
      </c>
      <c r="CY13" s="281"/>
      <c r="CZ13" s="281">
        <f t="shared" ref="CZ13" si="48">SUM(CZ12:DA12)</f>
        <v>6189</v>
      </c>
      <c r="DA13" s="281"/>
      <c r="DB13" s="281">
        <f t="shared" ref="DB13" si="49">SUM(DB12:DC12)</f>
        <v>0</v>
      </c>
      <c r="DC13" s="281"/>
      <c r="DD13" s="281">
        <f t="shared" ref="DD13" si="50">SUM(DD12:DE12)</f>
        <v>0</v>
      </c>
      <c r="DE13" s="281"/>
      <c r="DF13" s="281">
        <f t="shared" ref="DF13" si="51">SUM(DF12:DG12)</f>
        <v>0</v>
      </c>
      <c r="DG13" s="281"/>
      <c r="DH13" s="281">
        <f>SUM(DH12:DI12)</f>
        <v>5031</v>
      </c>
      <c r="DI13" s="281"/>
    </row>
    <row r="14" spans="1:113" ht="15.7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row>
    <row r="15" spans="1:113" ht="15.75" customHeight="1">
      <c r="A15" s="10"/>
      <c r="B15" s="10"/>
      <c r="C15" s="10"/>
      <c r="D15" s="10"/>
      <c r="E15" s="10"/>
      <c r="F15" s="10"/>
      <c r="G15" s="10"/>
      <c r="H15" s="10"/>
      <c r="I15" s="10"/>
      <c r="J15" s="51" t="s">
        <v>667</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row>
    <row r="16" spans="1:113" ht="15.75" customHeight="1">
      <c r="A16" s="10"/>
      <c r="B16" s="10"/>
      <c r="C16" s="10"/>
      <c r="D16" s="10"/>
      <c r="E16" s="10"/>
      <c r="F16" s="10"/>
      <c r="G16" s="10"/>
      <c r="H16" s="10"/>
      <c r="I16" s="10"/>
      <c r="J16" s="10">
        <f>COUNT(J5:J8)</f>
        <v>0</v>
      </c>
      <c r="K16" s="51">
        <f t="shared" ref="K16:BV16" si="52">COUNT(K5:K8)</f>
        <v>0</v>
      </c>
      <c r="L16" s="51">
        <f t="shared" si="52"/>
        <v>0</v>
      </c>
      <c r="M16" s="51">
        <f t="shared" si="52"/>
        <v>0</v>
      </c>
      <c r="N16" s="51">
        <f t="shared" si="52"/>
        <v>0</v>
      </c>
      <c r="O16" s="51">
        <f t="shared" si="52"/>
        <v>0</v>
      </c>
      <c r="P16" s="51">
        <f>COUNT(P5:P8)</f>
        <v>0</v>
      </c>
      <c r="Q16" s="51">
        <f t="shared" si="52"/>
        <v>0</v>
      </c>
      <c r="R16" s="51">
        <f>COUNT(R5:R8)</f>
        <v>3</v>
      </c>
      <c r="S16" s="51">
        <f t="shared" si="52"/>
        <v>0</v>
      </c>
      <c r="T16" s="51">
        <f t="shared" si="52"/>
        <v>0</v>
      </c>
      <c r="U16" s="51">
        <f t="shared" si="52"/>
        <v>0</v>
      </c>
      <c r="V16" s="51">
        <f t="shared" si="52"/>
        <v>0</v>
      </c>
      <c r="W16" s="51">
        <f t="shared" si="52"/>
        <v>0</v>
      </c>
      <c r="X16" s="51">
        <f t="shared" si="52"/>
        <v>0</v>
      </c>
      <c r="Y16" s="51">
        <f t="shared" si="52"/>
        <v>0</v>
      </c>
      <c r="Z16" s="51">
        <f t="shared" si="52"/>
        <v>3</v>
      </c>
      <c r="AA16" s="51">
        <f t="shared" si="52"/>
        <v>0</v>
      </c>
      <c r="AB16" s="51">
        <f t="shared" si="52"/>
        <v>3</v>
      </c>
      <c r="AC16" s="51">
        <f t="shared" si="52"/>
        <v>3</v>
      </c>
      <c r="AD16" s="51">
        <f t="shared" si="52"/>
        <v>0</v>
      </c>
      <c r="AE16" s="51">
        <f t="shared" si="52"/>
        <v>0</v>
      </c>
      <c r="AF16" s="51">
        <f t="shared" si="52"/>
        <v>3</v>
      </c>
      <c r="AG16" s="51">
        <f t="shared" si="52"/>
        <v>3</v>
      </c>
      <c r="AH16" s="51">
        <f t="shared" si="52"/>
        <v>0</v>
      </c>
      <c r="AI16" s="51">
        <f t="shared" si="52"/>
        <v>0</v>
      </c>
      <c r="AJ16" s="51">
        <f t="shared" si="52"/>
        <v>3</v>
      </c>
      <c r="AK16" s="51">
        <f t="shared" si="52"/>
        <v>3</v>
      </c>
      <c r="AL16" s="51">
        <f t="shared" si="52"/>
        <v>0</v>
      </c>
      <c r="AM16" s="51">
        <f t="shared" si="52"/>
        <v>0</v>
      </c>
      <c r="AN16" s="51">
        <f t="shared" si="52"/>
        <v>4</v>
      </c>
      <c r="AO16" s="51">
        <f t="shared" si="52"/>
        <v>0</v>
      </c>
      <c r="AP16" s="51">
        <f t="shared" si="52"/>
        <v>0</v>
      </c>
      <c r="AQ16" s="51">
        <f t="shared" si="52"/>
        <v>0</v>
      </c>
      <c r="AR16" s="51">
        <f t="shared" si="52"/>
        <v>4</v>
      </c>
      <c r="AS16" s="51">
        <f t="shared" si="52"/>
        <v>4</v>
      </c>
      <c r="AT16" s="51">
        <f t="shared" si="52"/>
        <v>0</v>
      </c>
      <c r="AU16" s="51">
        <f t="shared" si="52"/>
        <v>0</v>
      </c>
      <c r="AV16" s="51">
        <f t="shared" si="52"/>
        <v>4</v>
      </c>
      <c r="AW16" s="51">
        <f t="shared" si="52"/>
        <v>4</v>
      </c>
      <c r="AX16" s="51">
        <f t="shared" si="52"/>
        <v>4</v>
      </c>
      <c r="AY16" s="51">
        <f t="shared" si="52"/>
        <v>4</v>
      </c>
      <c r="AZ16" s="51">
        <f t="shared" si="52"/>
        <v>4</v>
      </c>
      <c r="BA16" s="51">
        <f t="shared" si="52"/>
        <v>4</v>
      </c>
      <c r="BB16" s="51">
        <f t="shared" si="52"/>
        <v>0</v>
      </c>
      <c r="BC16" s="51">
        <f t="shared" si="52"/>
        <v>0</v>
      </c>
      <c r="BD16" s="51">
        <f t="shared" si="52"/>
        <v>4</v>
      </c>
      <c r="BE16" s="51">
        <f t="shared" si="52"/>
        <v>4</v>
      </c>
      <c r="BF16" s="51">
        <f t="shared" si="52"/>
        <v>4</v>
      </c>
      <c r="BG16" s="51">
        <f t="shared" si="52"/>
        <v>4</v>
      </c>
      <c r="BH16" s="51">
        <f t="shared" si="52"/>
        <v>0</v>
      </c>
      <c r="BI16" s="51">
        <f t="shared" si="52"/>
        <v>0</v>
      </c>
      <c r="BJ16" s="51">
        <f t="shared" si="52"/>
        <v>4</v>
      </c>
      <c r="BK16" s="51">
        <f t="shared" si="52"/>
        <v>4</v>
      </c>
      <c r="BL16" s="51">
        <f t="shared" si="52"/>
        <v>4</v>
      </c>
      <c r="BM16" s="51">
        <f t="shared" si="52"/>
        <v>4</v>
      </c>
      <c r="BN16" s="51">
        <f t="shared" si="52"/>
        <v>0</v>
      </c>
      <c r="BO16" s="51">
        <f t="shared" si="52"/>
        <v>0</v>
      </c>
      <c r="BP16" s="51">
        <f t="shared" si="52"/>
        <v>4</v>
      </c>
      <c r="BQ16" s="51">
        <f t="shared" si="52"/>
        <v>4</v>
      </c>
      <c r="BR16" s="51">
        <f t="shared" si="52"/>
        <v>0</v>
      </c>
      <c r="BS16" s="51">
        <f t="shared" si="52"/>
        <v>0</v>
      </c>
      <c r="BT16" s="51">
        <f t="shared" si="52"/>
        <v>4</v>
      </c>
      <c r="BU16" s="51">
        <f t="shared" si="52"/>
        <v>0</v>
      </c>
      <c r="BV16" s="51">
        <f t="shared" si="52"/>
        <v>4</v>
      </c>
      <c r="BW16" s="51">
        <f t="shared" ref="BW16:DH16" si="53">COUNT(BW5:BW8)</f>
        <v>4</v>
      </c>
      <c r="BX16" s="51">
        <f t="shared" si="53"/>
        <v>0</v>
      </c>
      <c r="BY16" s="51">
        <f t="shared" si="53"/>
        <v>0</v>
      </c>
      <c r="BZ16" s="51">
        <f t="shared" si="53"/>
        <v>4</v>
      </c>
      <c r="CA16" s="51">
        <f t="shared" si="53"/>
        <v>4</v>
      </c>
      <c r="CB16" s="51">
        <f t="shared" si="53"/>
        <v>0</v>
      </c>
      <c r="CC16" s="51">
        <f t="shared" si="53"/>
        <v>0</v>
      </c>
      <c r="CD16" s="51">
        <f t="shared" si="53"/>
        <v>4</v>
      </c>
      <c r="CE16" s="51">
        <f t="shared" si="53"/>
        <v>0</v>
      </c>
      <c r="CF16" s="51">
        <f t="shared" si="53"/>
        <v>4</v>
      </c>
      <c r="CG16" s="51">
        <f t="shared" si="53"/>
        <v>0</v>
      </c>
      <c r="CH16" s="51">
        <f t="shared" si="53"/>
        <v>0</v>
      </c>
      <c r="CI16" s="51">
        <f t="shared" si="53"/>
        <v>0</v>
      </c>
      <c r="CJ16" s="51">
        <f t="shared" si="53"/>
        <v>4</v>
      </c>
      <c r="CK16" s="51">
        <f t="shared" si="53"/>
        <v>0</v>
      </c>
      <c r="CL16" s="51">
        <f t="shared" si="53"/>
        <v>0</v>
      </c>
      <c r="CM16" s="51">
        <f t="shared" si="53"/>
        <v>0</v>
      </c>
      <c r="CN16" s="51">
        <f t="shared" si="53"/>
        <v>4</v>
      </c>
      <c r="CO16" s="51">
        <f t="shared" si="53"/>
        <v>0</v>
      </c>
      <c r="CP16" s="51">
        <f t="shared" si="53"/>
        <v>0</v>
      </c>
      <c r="CQ16" s="51">
        <f t="shared" si="53"/>
        <v>0</v>
      </c>
      <c r="CR16" s="51">
        <f t="shared" si="53"/>
        <v>4</v>
      </c>
      <c r="CS16" s="51">
        <f t="shared" si="53"/>
        <v>0</v>
      </c>
      <c r="CT16" s="51">
        <f t="shared" si="53"/>
        <v>0</v>
      </c>
      <c r="CU16" s="51">
        <f t="shared" si="53"/>
        <v>0</v>
      </c>
      <c r="CV16" s="51">
        <f t="shared" si="53"/>
        <v>0</v>
      </c>
      <c r="CW16" s="51">
        <f t="shared" si="53"/>
        <v>0</v>
      </c>
      <c r="CX16" s="51">
        <f t="shared" si="53"/>
        <v>0</v>
      </c>
      <c r="CY16" s="51">
        <f t="shared" si="53"/>
        <v>0</v>
      </c>
      <c r="CZ16" s="51">
        <f t="shared" si="53"/>
        <v>3</v>
      </c>
      <c r="DA16" s="51">
        <f t="shared" si="53"/>
        <v>0</v>
      </c>
      <c r="DB16" s="51">
        <f t="shared" si="53"/>
        <v>0</v>
      </c>
      <c r="DC16" s="51">
        <f t="shared" si="53"/>
        <v>0</v>
      </c>
      <c r="DD16" s="51">
        <f t="shared" si="53"/>
        <v>0</v>
      </c>
      <c r="DE16" s="51">
        <f t="shared" si="53"/>
        <v>0</v>
      </c>
      <c r="DF16" s="51">
        <f t="shared" si="53"/>
        <v>0</v>
      </c>
      <c r="DG16" s="51">
        <f t="shared" si="53"/>
        <v>0</v>
      </c>
      <c r="DH16" s="51">
        <f t="shared" si="53"/>
        <v>4</v>
      </c>
      <c r="DI16" s="51">
        <f>COUNT(DI5:DI8)</f>
        <v>0</v>
      </c>
    </row>
    <row r="17" spans="1:113" ht="15.75" customHeight="1">
      <c r="A17" s="10"/>
      <c r="B17" s="10"/>
      <c r="C17" s="10"/>
      <c r="D17" s="10"/>
      <c r="E17" s="10"/>
      <c r="F17" s="10"/>
      <c r="G17" s="10"/>
      <c r="H17" s="10"/>
      <c r="I17" s="10"/>
      <c r="J17" s="281">
        <f>MAX(J16:K16)</f>
        <v>0</v>
      </c>
      <c r="K17" s="281"/>
      <c r="L17" s="281">
        <f t="shared" ref="L17" si="54">MAX(L16:M16)</f>
        <v>0</v>
      </c>
      <c r="M17" s="281"/>
      <c r="N17" s="281">
        <f>MAX(N16:O16)</f>
        <v>0</v>
      </c>
      <c r="O17" s="281"/>
      <c r="P17" s="281">
        <f>MAX(P16:Q16)</f>
        <v>0</v>
      </c>
      <c r="Q17" s="281"/>
      <c r="R17" s="281">
        <f t="shared" ref="R17" si="55">MAX(R16:S16)</f>
        <v>3</v>
      </c>
      <c r="S17" s="281"/>
      <c r="T17" s="281">
        <f t="shared" ref="T17" si="56">MAX(T16:U16)</f>
        <v>0</v>
      </c>
      <c r="U17" s="281"/>
      <c r="V17" s="281">
        <f t="shared" ref="V17" si="57">MAX(V16:W16)</f>
        <v>0</v>
      </c>
      <c r="W17" s="281"/>
      <c r="X17" s="281">
        <f t="shared" ref="X17" si="58">MAX(X16:Y16)</f>
        <v>0</v>
      </c>
      <c r="Y17" s="281"/>
      <c r="Z17" s="281">
        <f t="shared" ref="Z17" si="59">MAX(Z16:AA16)</f>
        <v>3</v>
      </c>
      <c r="AA17" s="281"/>
      <c r="AB17" s="281">
        <f t="shared" ref="AB17" si="60">MAX(AB16:AC16)</f>
        <v>3</v>
      </c>
      <c r="AC17" s="281"/>
      <c r="AD17" s="281">
        <f t="shared" ref="AD17" si="61">MAX(AD16:AE16)</f>
        <v>0</v>
      </c>
      <c r="AE17" s="281"/>
      <c r="AF17" s="281">
        <f t="shared" ref="AF17" si="62">MAX(AF16:AG16)</f>
        <v>3</v>
      </c>
      <c r="AG17" s="281"/>
      <c r="AH17" s="281">
        <f t="shared" ref="AH17" si="63">MAX(AH16:AI16)</f>
        <v>0</v>
      </c>
      <c r="AI17" s="281"/>
      <c r="AJ17" s="281">
        <f t="shared" ref="AJ17" si="64">MAX(AJ16:AK16)</f>
        <v>3</v>
      </c>
      <c r="AK17" s="281"/>
      <c r="AL17" s="281">
        <f t="shared" ref="AL17" si="65">MAX(AL16:AM16)</f>
        <v>0</v>
      </c>
      <c r="AM17" s="281"/>
      <c r="AN17" s="281">
        <f t="shared" ref="AN17" si="66">MAX(AN16:AO16)</f>
        <v>4</v>
      </c>
      <c r="AO17" s="281"/>
      <c r="AP17" s="281">
        <f t="shared" ref="AP17" si="67">MAX(AP16:AQ16)</f>
        <v>0</v>
      </c>
      <c r="AQ17" s="281"/>
      <c r="AR17" s="281">
        <f t="shared" ref="AR17" si="68">MAX(AR16:AS16)</f>
        <v>4</v>
      </c>
      <c r="AS17" s="281"/>
      <c r="AT17" s="281">
        <f t="shared" ref="AT17" si="69">MAX(AT16:AU16)</f>
        <v>0</v>
      </c>
      <c r="AU17" s="281"/>
      <c r="AV17" s="281">
        <f t="shared" ref="AV17" si="70">MAX(AV16:AW16)</f>
        <v>4</v>
      </c>
      <c r="AW17" s="281"/>
      <c r="AX17" s="281">
        <f t="shared" ref="AX17" si="71">MAX(AX16:AY16)</f>
        <v>4</v>
      </c>
      <c r="AY17" s="281"/>
      <c r="AZ17" s="281">
        <f t="shared" ref="AZ17" si="72">MAX(AZ16:BA16)</f>
        <v>4</v>
      </c>
      <c r="BA17" s="281"/>
      <c r="BB17" s="281">
        <f t="shared" ref="BB17" si="73">MAX(BB16:BC16)</f>
        <v>0</v>
      </c>
      <c r="BC17" s="281"/>
      <c r="BD17" s="281">
        <f t="shared" ref="BD17" si="74">MAX(BD16:BE16)</f>
        <v>4</v>
      </c>
      <c r="BE17" s="281"/>
      <c r="BF17" s="281">
        <f t="shared" ref="BF17" si="75">MAX(BF16:BG16)</f>
        <v>4</v>
      </c>
      <c r="BG17" s="281"/>
      <c r="BH17" s="281">
        <f t="shared" ref="BH17" si="76">MAX(BH16:BI16)</f>
        <v>0</v>
      </c>
      <c r="BI17" s="281"/>
      <c r="BJ17" s="281">
        <f t="shared" ref="BJ17" si="77">MAX(BJ16:BK16)</f>
        <v>4</v>
      </c>
      <c r="BK17" s="281"/>
      <c r="BL17" s="281">
        <f t="shared" ref="BL17" si="78">MAX(BL16:BM16)</f>
        <v>4</v>
      </c>
      <c r="BM17" s="281"/>
      <c r="BN17" s="281">
        <f t="shared" ref="BN17" si="79">MAX(BN16:BO16)</f>
        <v>0</v>
      </c>
      <c r="BO17" s="281"/>
      <c r="BP17" s="281">
        <f t="shared" ref="BP17" si="80">MAX(BP16:BQ16)</f>
        <v>4</v>
      </c>
      <c r="BQ17" s="281"/>
      <c r="BR17" s="281">
        <f t="shared" ref="BR17" si="81">MAX(BR16:BS16)</f>
        <v>0</v>
      </c>
      <c r="BS17" s="281"/>
      <c r="BT17" s="281">
        <f t="shared" ref="BT17" si="82">MAX(BT16:BU16)</f>
        <v>4</v>
      </c>
      <c r="BU17" s="281"/>
      <c r="BV17" s="281">
        <f t="shared" ref="BV17" si="83">MAX(BV16:BW16)</f>
        <v>4</v>
      </c>
      <c r="BW17" s="281"/>
      <c r="BX17" s="281">
        <f t="shared" ref="BX17" si="84">MAX(BX16:BY16)</f>
        <v>0</v>
      </c>
      <c r="BY17" s="281"/>
      <c r="BZ17" s="281">
        <f t="shared" ref="BZ17" si="85">MAX(BZ16:CA16)</f>
        <v>4</v>
      </c>
      <c r="CA17" s="281"/>
      <c r="CB17" s="281">
        <f t="shared" ref="CB17" si="86">MAX(CB16:CC16)</f>
        <v>0</v>
      </c>
      <c r="CC17" s="281"/>
      <c r="CD17" s="281">
        <f t="shared" ref="CD17" si="87">MAX(CD16:CE16)</f>
        <v>4</v>
      </c>
      <c r="CE17" s="281"/>
      <c r="CF17" s="281">
        <f t="shared" ref="CF17" si="88">MAX(CF16:CG16)</f>
        <v>4</v>
      </c>
      <c r="CG17" s="281"/>
      <c r="CH17" s="281">
        <f t="shared" ref="CH17" si="89">MAX(CH16:CI16)</f>
        <v>0</v>
      </c>
      <c r="CI17" s="281"/>
      <c r="CJ17" s="281">
        <f t="shared" ref="CJ17" si="90">MAX(CJ16:CK16)</f>
        <v>4</v>
      </c>
      <c r="CK17" s="281"/>
      <c r="CL17" s="281">
        <f t="shared" ref="CL17" si="91">MAX(CL16:CM16)</f>
        <v>0</v>
      </c>
      <c r="CM17" s="281"/>
      <c r="CN17" s="281">
        <f t="shared" ref="CN17" si="92">MAX(CN16:CO16)</f>
        <v>4</v>
      </c>
      <c r="CO17" s="281"/>
      <c r="CP17" s="281">
        <f t="shared" ref="CP17" si="93">MAX(CP16:CQ16)</f>
        <v>0</v>
      </c>
      <c r="CQ17" s="281"/>
      <c r="CR17" s="281">
        <f t="shared" ref="CR17" si="94">MAX(CR16:CS16)</f>
        <v>4</v>
      </c>
      <c r="CS17" s="281"/>
      <c r="CT17" s="281">
        <f t="shared" ref="CT17" si="95">MAX(CT16:CU16)</f>
        <v>0</v>
      </c>
      <c r="CU17" s="281"/>
      <c r="CV17" s="281">
        <f t="shared" ref="CV17" si="96">MAX(CV16:CW16)</f>
        <v>0</v>
      </c>
      <c r="CW17" s="281"/>
      <c r="CX17" s="281">
        <f t="shared" ref="CX17" si="97">MAX(CX16:CY16)</f>
        <v>0</v>
      </c>
      <c r="CY17" s="281"/>
      <c r="CZ17" s="281">
        <f t="shared" ref="CZ17" si="98">MAX(CZ16:DA16)</f>
        <v>3</v>
      </c>
      <c r="DA17" s="281"/>
      <c r="DB17" s="281">
        <f t="shared" ref="DB17" si="99">MAX(DB16:DC16)</f>
        <v>0</v>
      </c>
      <c r="DC17" s="281"/>
      <c r="DD17" s="281">
        <f t="shared" ref="DD17" si="100">MAX(DD16:DE16)</f>
        <v>0</v>
      </c>
      <c r="DE17" s="281"/>
      <c r="DF17" s="281">
        <f t="shared" ref="DF17" si="101">MAX(DF16:DG16)</f>
        <v>0</v>
      </c>
      <c r="DG17" s="281"/>
      <c r="DH17" s="281">
        <f>MAX(DH16:DI16)</f>
        <v>4</v>
      </c>
      <c r="DI17" s="281"/>
    </row>
    <row r="18" spans="1:113" ht="15.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75" customHeight="1">
      <c r="A20" s="10"/>
      <c r="B20" s="10"/>
      <c r="C20" s="10"/>
      <c r="D20" s="10"/>
      <c r="E20" s="10"/>
      <c r="F20" s="10"/>
      <c r="G20" s="10"/>
      <c r="H20" s="10"/>
      <c r="I20" s="10"/>
      <c r="J20" s="59" t="s">
        <v>674</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A21" s="10"/>
      <c r="B21" s="10"/>
      <c r="C21" s="10"/>
      <c r="D21" s="10"/>
      <c r="E21" s="10"/>
      <c r="F21" s="10"/>
      <c r="G21" s="10"/>
      <c r="H21" s="10"/>
      <c r="I21" s="10"/>
      <c r="J21" s="280" t="s">
        <v>675</v>
      </c>
      <c r="K21" s="280"/>
      <c r="L21" s="280"/>
      <c r="M21" s="280"/>
      <c r="N21" s="60">
        <v>1</v>
      </c>
      <c r="O21" s="60">
        <v>2</v>
      </c>
      <c r="P21" s="60">
        <v>3</v>
      </c>
      <c r="Q21" s="60">
        <v>4</v>
      </c>
      <c r="R21" s="60">
        <v>5</v>
      </c>
      <c r="S21" s="60">
        <v>6</v>
      </c>
      <c r="T21" s="60">
        <v>7</v>
      </c>
      <c r="U21" s="60">
        <v>8</v>
      </c>
      <c r="V21" s="60">
        <v>9</v>
      </c>
      <c r="W21" s="60">
        <v>10</v>
      </c>
      <c r="X21" s="60">
        <v>11</v>
      </c>
      <c r="Y21" s="60">
        <v>12</v>
      </c>
      <c r="Z21" s="60">
        <v>13</v>
      </c>
      <c r="AA21" s="60">
        <v>14</v>
      </c>
      <c r="AB21" s="60">
        <v>15</v>
      </c>
      <c r="AC21" s="60">
        <v>16</v>
      </c>
      <c r="AD21" s="60">
        <v>17</v>
      </c>
      <c r="AE21" s="60">
        <v>18</v>
      </c>
      <c r="AF21" s="60">
        <v>19</v>
      </c>
      <c r="AG21" s="60">
        <v>20</v>
      </c>
      <c r="AH21" s="60">
        <v>21</v>
      </c>
      <c r="AI21" s="60">
        <v>22</v>
      </c>
      <c r="AJ21" s="60">
        <v>23</v>
      </c>
      <c r="AK21" s="60">
        <v>24</v>
      </c>
      <c r="AL21" s="60">
        <v>25</v>
      </c>
      <c r="AM21" s="60">
        <v>26</v>
      </c>
      <c r="AN21" s="60">
        <v>27</v>
      </c>
      <c r="AO21" s="60">
        <v>28</v>
      </c>
      <c r="AP21" s="60">
        <v>29</v>
      </c>
      <c r="AQ21" s="60">
        <v>30</v>
      </c>
      <c r="AR21" s="60">
        <v>31</v>
      </c>
      <c r="AS21" s="60">
        <v>32</v>
      </c>
      <c r="AT21" s="60">
        <v>33</v>
      </c>
      <c r="AU21" s="60">
        <v>34</v>
      </c>
      <c r="AV21" s="60">
        <v>35</v>
      </c>
      <c r="AW21" s="60">
        <v>36</v>
      </c>
      <c r="AX21" s="60">
        <v>37</v>
      </c>
      <c r="AY21" s="60">
        <v>38</v>
      </c>
      <c r="AZ21" s="60">
        <v>39</v>
      </c>
      <c r="BA21" s="60">
        <v>40</v>
      </c>
      <c r="BB21" s="60">
        <v>41</v>
      </c>
      <c r="BC21" s="60">
        <v>42</v>
      </c>
      <c r="BD21" s="60">
        <v>43</v>
      </c>
      <c r="BE21" s="60">
        <v>44</v>
      </c>
      <c r="BF21" s="60">
        <v>45</v>
      </c>
      <c r="BG21" s="60">
        <v>46</v>
      </c>
      <c r="BH21" s="60">
        <v>47</v>
      </c>
      <c r="BI21" s="60">
        <v>48</v>
      </c>
      <c r="BJ21" s="60">
        <v>49</v>
      </c>
      <c r="BK21" s="60">
        <v>50</v>
      </c>
      <c r="BL21" s="60">
        <v>51</v>
      </c>
      <c r="BM21" s="60">
        <v>52</v>
      </c>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10"/>
      <c r="B22" s="10"/>
      <c r="C22" s="10"/>
      <c r="D22" s="10"/>
      <c r="E22" s="10"/>
      <c r="F22" s="10"/>
      <c r="G22" s="10"/>
      <c r="H22" s="10"/>
      <c r="I22" s="10"/>
      <c r="J22" s="280" t="s">
        <v>676</v>
      </c>
      <c r="K22" s="280"/>
      <c r="L22" s="280"/>
      <c r="M22" s="280"/>
      <c r="N22" s="60">
        <f>J13</f>
        <v>0</v>
      </c>
      <c r="O22" s="60">
        <f>L13</f>
        <v>0</v>
      </c>
      <c r="P22" s="60">
        <f>N13</f>
        <v>0</v>
      </c>
      <c r="Q22" s="60">
        <f>P13</f>
        <v>0</v>
      </c>
      <c r="R22" s="60">
        <f>R13</f>
        <v>554</v>
      </c>
      <c r="S22" s="60">
        <f>T13</f>
        <v>0</v>
      </c>
      <c r="T22" s="60">
        <f>V13</f>
        <v>0</v>
      </c>
      <c r="U22" s="60">
        <f>X13</f>
        <v>0</v>
      </c>
      <c r="V22" s="60">
        <f>Z13</f>
        <v>0</v>
      </c>
      <c r="W22" s="60">
        <f>AB13</f>
        <v>0</v>
      </c>
      <c r="X22" s="60">
        <f>AD13</f>
        <v>0</v>
      </c>
      <c r="Y22" s="60">
        <f>AF13</f>
        <v>0</v>
      </c>
      <c r="Z22" s="60">
        <f>AH13</f>
        <v>0</v>
      </c>
      <c r="AA22" s="60">
        <f>AJ13</f>
        <v>0</v>
      </c>
      <c r="AB22" s="60">
        <f>AL13</f>
        <v>0</v>
      </c>
      <c r="AC22" s="60">
        <f>AN13</f>
        <v>6</v>
      </c>
      <c r="AD22" s="60">
        <f>AP13</f>
        <v>0</v>
      </c>
      <c r="AE22" s="60">
        <f>AR13</f>
        <v>228</v>
      </c>
      <c r="AF22" s="60">
        <f>AT13</f>
        <v>0</v>
      </c>
      <c r="AG22" s="60">
        <f>AV13</f>
        <v>119</v>
      </c>
      <c r="AH22" s="60">
        <f>AX13</f>
        <v>151</v>
      </c>
      <c r="AI22" s="60">
        <f>AZ13</f>
        <v>58</v>
      </c>
      <c r="AJ22" s="60">
        <f>BB13</f>
        <v>0</v>
      </c>
      <c r="AK22" s="60">
        <f>BD13</f>
        <v>49</v>
      </c>
      <c r="AL22" s="60">
        <f>BF13</f>
        <v>86</v>
      </c>
      <c r="AM22" s="60">
        <f>BH13</f>
        <v>0</v>
      </c>
      <c r="AN22" s="60">
        <f>BJ13</f>
        <v>251</v>
      </c>
      <c r="AO22" s="60">
        <f>BL13</f>
        <v>1162</v>
      </c>
      <c r="AP22" s="60">
        <f>BN13</f>
        <v>0</v>
      </c>
      <c r="AQ22" s="60">
        <f>BP13</f>
        <v>2693</v>
      </c>
      <c r="AR22" s="60">
        <f>BR13</f>
        <v>0</v>
      </c>
      <c r="AS22" s="60">
        <f>BT13</f>
        <v>169</v>
      </c>
      <c r="AT22" s="60">
        <f>BV13</f>
        <v>386</v>
      </c>
      <c r="AU22" s="60">
        <f>BX13</f>
        <v>0</v>
      </c>
      <c r="AV22" s="60">
        <f>BZ13</f>
        <v>323</v>
      </c>
      <c r="AW22" s="60">
        <f>CB13</f>
        <v>0</v>
      </c>
      <c r="AX22" s="60">
        <f>CD13</f>
        <v>2365</v>
      </c>
      <c r="AY22" s="60">
        <f>CF13</f>
        <v>2120</v>
      </c>
      <c r="AZ22" s="60">
        <f>CH13</f>
        <v>0</v>
      </c>
      <c r="BA22" s="60">
        <f>CJ13</f>
        <v>1765</v>
      </c>
      <c r="BB22" s="60">
        <f>CL13</f>
        <v>0</v>
      </c>
      <c r="BC22" s="60">
        <f>CN13</f>
        <v>1974</v>
      </c>
      <c r="BD22" s="60">
        <f>CP13</f>
        <v>0</v>
      </c>
      <c r="BE22" s="60">
        <f>CR13</f>
        <v>1979</v>
      </c>
      <c r="BF22" s="60">
        <f>CT13</f>
        <v>0</v>
      </c>
      <c r="BG22" s="60">
        <f>CV13</f>
        <v>0</v>
      </c>
      <c r="BH22" s="60">
        <f>CX13</f>
        <v>0</v>
      </c>
      <c r="BI22" s="60">
        <f>CZ13</f>
        <v>6189</v>
      </c>
      <c r="BJ22" s="60">
        <f>DB13</f>
        <v>0</v>
      </c>
      <c r="BK22" s="60">
        <f>DD13</f>
        <v>0</v>
      </c>
      <c r="BL22" s="60">
        <f>DF13</f>
        <v>0</v>
      </c>
      <c r="BM22" s="60">
        <f>DH13</f>
        <v>5031</v>
      </c>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10"/>
      <c r="G23" s="10"/>
      <c r="H23" s="10"/>
      <c r="I23" s="10"/>
      <c r="J23" s="280" t="s">
        <v>1110</v>
      </c>
      <c r="K23" s="280"/>
      <c r="L23" s="280"/>
      <c r="M23" s="280"/>
      <c r="N23" s="60">
        <f>J17</f>
        <v>0</v>
      </c>
      <c r="O23" s="60">
        <f>L17</f>
        <v>0</v>
      </c>
      <c r="P23" s="60">
        <f>N17</f>
        <v>0</v>
      </c>
      <c r="Q23" s="60">
        <f>P17</f>
        <v>0</v>
      </c>
      <c r="R23" s="60">
        <f>R17</f>
        <v>3</v>
      </c>
      <c r="S23" s="60">
        <f>T17</f>
        <v>0</v>
      </c>
      <c r="T23" s="60">
        <f>V17</f>
        <v>0</v>
      </c>
      <c r="U23" s="60">
        <f>X17</f>
        <v>0</v>
      </c>
      <c r="V23" s="60">
        <f>Z17</f>
        <v>3</v>
      </c>
      <c r="W23" s="60">
        <f>AB17</f>
        <v>3</v>
      </c>
      <c r="X23" s="60">
        <f>AD17</f>
        <v>0</v>
      </c>
      <c r="Y23" s="60">
        <f>AF17</f>
        <v>3</v>
      </c>
      <c r="Z23" s="60">
        <f>AH17</f>
        <v>0</v>
      </c>
      <c r="AA23" s="60">
        <f>AJ17</f>
        <v>3</v>
      </c>
      <c r="AB23" s="60">
        <f>AL17</f>
        <v>0</v>
      </c>
      <c r="AC23" s="60">
        <f>AN17</f>
        <v>4</v>
      </c>
      <c r="AD23" s="60">
        <f>AP17</f>
        <v>0</v>
      </c>
      <c r="AE23" s="60">
        <f>AR17</f>
        <v>4</v>
      </c>
      <c r="AF23" s="60">
        <f>AT17</f>
        <v>0</v>
      </c>
      <c r="AG23" s="60">
        <f>AV17</f>
        <v>4</v>
      </c>
      <c r="AH23" s="60">
        <f>AX17</f>
        <v>4</v>
      </c>
      <c r="AI23" s="60">
        <f>AZ17</f>
        <v>4</v>
      </c>
      <c r="AJ23" s="60">
        <f>BB17</f>
        <v>0</v>
      </c>
      <c r="AK23" s="60">
        <f>BD17</f>
        <v>4</v>
      </c>
      <c r="AL23" s="60">
        <f>BF17</f>
        <v>4</v>
      </c>
      <c r="AM23" s="60">
        <f>BH17</f>
        <v>0</v>
      </c>
      <c r="AN23" s="60">
        <f>BJ17</f>
        <v>4</v>
      </c>
      <c r="AO23" s="60">
        <f>BL17</f>
        <v>4</v>
      </c>
      <c r="AP23" s="60">
        <f>BN17</f>
        <v>0</v>
      </c>
      <c r="AQ23" s="60">
        <f>BP17</f>
        <v>4</v>
      </c>
      <c r="AR23" s="60">
        <f>BR17</f>
        <v>0</v>
      </c>
      <c r="AS23" s="60">
        <f>BT17</f>
        <v>4</v>
      </c>
      <c r="AT23" s="60">
        <f>BV17</f>
        <v>4</v>
      </c>
      <c r="AU23" s="60">
        <f>BX17</f>
        <v>0</v>
      </c>
      <c r="AV23" s="60">
        <f>BZ17</f>
        <v>4</v>
      </c>
      <c r="AW23" s="60">
        <f>CB17</f>
        <v>0</v>
      </c>
      <c r="AX23" s="60">
        <f>CD17</f>
        <v>4</v>
      </c>
      <c r="AY23" s="60">
        <f>CF17</f>
        <v>4</v>
      </c>
      <c r="AZ23" s="60">
        <f>CH17</f>
        <v>0</v>
      </c>
      <c r="BA23" s="60">
        <f>CJ17</f>
        <v>4</v>
      </c>
      <c r="BB23" s="60">
        <f>CL17</f>
        <v>0</v>
      </c>
      <c r="BC23" s="60">
        <f>CN17</f>
        <v>4</v>
      </c>
      <c r="BD23" s="60">
        <f>CP17</f>
        <v>0</v>
      </c>
      <c r="BE23" s="60">
        <f>CR17</f>
        <v>4</v>
      </c>
      <c r="BF23" s="60">
        <f>CT17</f>
        <v>0</v>
      </c>
      <c r="BG23" s="60">
        <f>CV17</f>
        <v>0</v>
      </c>
      <c r="BH23" s="60">
        <f>CX17</f>
        <v>0</v>
      </c>
      <c r="BI23" s="60">
        <f>CZ17</f>
        <v>3</v>
      </c>
      <c r="BJ23" s="60">
        <f>DB17</f>
        <v>0</v>
      </c>
      <c r="BK23" s="60">
        <f>DD17</f>
        <v>0</v>
      </c>
      <c r="BL23" s="60">
        <f>DF17</f>
        <v>0</v>
      </c>
      <c r="BM23" s="60">
        <f>DH17</f>
        <v>4</v>
      </c>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sheetData>
  <mergeCells count="161">
    <mergeCell ref="DF13:DG13"/>
    <mergeCell ref="DH13:DI13"/>
    <mergeCell ref="CN13:CO13"/>
    <mergeCell ref="CP13:CQ13"/>
    <mergeCell ref="CR13:CS13"/>
    <mergeCell ref="CT13:CU13"/>
    <mergeCell ref="CV13:CW13"/>
    <mergeCell ref="CX13:CY13"/>
    <mergeCell ref="CZ13:DA13"/>
    <mergeCell ref="DB13:DC13"/>
    <mergeCell ref="DD13:DE13"/>
    <mergeCell ref="BV13:BW13"/>
    <mergeCell ref="BX13:BY13"/>
    <mergeCell ref="BZ13:CA13"/>
    <mergeCell ref="CB13:CC13"/>
    <mergeCell ref="CD13:CE13"/>
    <mergeCell ref="CF13:CG13"/>
    <mergeCell ref="CH13:CI13"/>
    <mergeCell ref="CJ13:CK13"/>
    <mergeCell ref="CL13:CM13"/>
    <mergeCell ref="BD13:BE13"/>
    <mergeCell ref="BF13:BG13"/>
    <mergeCell ref="BH13:BI13"/>
    <mergeCell ref="BJ13:BK13"/>
    <mergeCell ref="BL13:BM13"/>
    <mergeCell ref="BN13:BO13"/>
    <mergeCell ref="BP13:BQ13"/>
    <mergeCell ref="BR13:BS13"/>
    <mergeCell ref="BT13:BU13"/>
    <mergeCell ref="J13:K13"/>
    <mergeCell ref="L13:M13"/>
    <mergeCell ref="N13:O13"/>
    <mergeCell ref="P13:Q13"/>
    <mergeCell ref="AT13:AU13"/>
    <mergeCell ref="AV13:AW13"/>
    <mergeCell ref="AX13:AY13"/>
    <mergeCell ref="AZ13:BA13"/>
    <mergeCell ref="BB13:BC13"/>
    <mergeCell ref="J21:M21"/>
    <mergeCell ref="J22:M22"/>
    <mergeCell ref="J23:M23"/>
    <mergeCell ref="DF3:DG3"/>
    <mergeCell ref="DD3:DE3"/>
    <mergeCell ref="DH3:DI3"/>
    <mergeCell ref="CF3:CG3"/>
    <mergeCell ref="CH3:CI3"/>
    <mergeCell ref="CZ3:DA3"/>
    <mergeCell ref="CN3:CO3"/>
    <mergeCell ref="CJ3:CK3"/>
    <mergeCell ref="CL3:CM3"/>
    <mergeCell ref="CX3:CY3"/>
    <mergeCell ref="CP3:CQ3"/>
    <mergeCell ref="CR3:CS3"/>
    <mergeCell ref="CT3:CU3"/>
    <mergeCell ref="CV3:CW3"/>
    <mergeCell ref="AP3:AQ3"/>
    <mergeCell ref="AF3:AG3"/>
    <mergeCell ref="BV3:BW3"/>
    <mergeCell ref="BX3:BY3"/>
    <mergeCell ref="BR3:BS3"/>
    <mergeCell ref="BT3:BU3"/>
    <mergeCell ref="DB3:DC3"/>
    <mergeCell ref="CB3:CC3"/>
    <mergeCell ref="BZ3:CA3"/>
    <mergeCell ref="CD3:CE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X3:Y3"/>
    <mergeCell ref="P3:Q3"/>
    <mergeCell ref="R3:S3"/>
    <mergeCell ref="AB3:AC3"/>
    <mergeCell ref="AH3:AI3"/>
    <mergeCell ref="AL13:AM13"/>
    <mergeCell ref="AN13:AO13"/>
    <mergeCell ref="AP13:AQ13"/>
    <mergeCell ref="AR13:AS13"/>
    <mergeCell ref="AB13:AC13"/>
    <mergeCell ref="AD13:AE13"/>
    <mergeCell ref="AF13:AG13"/>
    <mergeCell ref="AH13:AI13"/>
    <mergeCell ref="AJ13:AK13"/>
    <mergeCell ref="AR3:AS3"/>
    <mergeCell ref="Z3:AA3"/>
    <mergeCell ref="AD3:AE3"/>
    <mergeCell ref="R13:S13"/>
    <mergeCell ref="T13:U13"/>
    <mergeCell ref="V13:W13"/>
    <mergeCell ref="X13:Y13"/>
    <mergeCell ref="Z13:AA13"/>
    <mergeCell ref="V3:W3"/>
    <mergeCell ref="AN3:AO3"/>
    <mergeCell ref="T17:U17"/>
    <mergeCell ref="V17:W17"/>
    <mergeCell ref="X17:Y17"/>
    <mergeCell ref="Z17:AA17"/>
    <mergeCell ref="AB17:AC17"/>
    <mergeCell ref="J17:K17"/>
    <mergeCell ref="L17:M17"/>
    <mergeCell ref="N17:O17"/>
    <mergeCell ref="P17:Q17"/>
    <mergeCell ref="R17:S17"/>
    <mergeCell ref="AN17:AO17"/>
    <mergeCell ref="AP17:AQ17"/>
    <mergeCell ref="AR17:AS17"/>
    <mergeCell ref="AT17:AU17"/>
    <mergeCell ref="AV17:AW17"/>
    <mergeCell ref="AD17:AE17"/>
    <mergeCell ref="AF17:AG17"/>
    <mergeCell ref="AH17:AI17"/>
    <mergeCell ref="AJ17:AK17"/>
    <mergeCell ref="AL17:AM17"/>
    <mergeCell ref="BH17:BI17"/>
    <mergeCell ref="BJ17:BK17"/>
    <mergeCell ref="BL17:BM17"/>
    <mergeCell ref="BN17:BO17"/>
    <mergeCell ref="BP17:BQ17"/>
    <mergeCell ref="AX17:AY17"/>
    <mergeCell ref="AZ17:BA17"/>
    <mergeCell ref="BB17:BC17"/>
    <mergeCell ref="BD17:BE17"/>
    <mergeCell ref="BF17:BG17"/>
    <mergeCell ref="CB17:CC17"/>
    <mergeCell ref="CD17:CE17"/>
    <mergeCell ref="CF17:CG17"/>
    <mergeCell ref="CH17:CI17"/>
    <mergeCell ref="CJ17:CK17"/>
    <mergeCell ref="BR17:BS17"/>
    <mergeCell ref="BT17:BU17"/>
    <mergeCell ref="BV17:BW17"/>
    <mergeCell ref="BX17:BY17"/>
    <mergeCell ref="BZ17:CA17"/>
    <mergeCell ref="DF17:DG17"/>
    <mergeCell ref="DH17:DI17"/>
    <mergeCell ref="CV17:CW17"/>
    <mergeCell ref="CX17:CY17"/>
    <mergeCell ref="CZ17:DA17"/>
    <mergeCell ref="DB17:DC17"/>
    <mergeCell ref="DD17:DE17"/>
    <mergeCell ref="CL17:CM17"/>
    <mergeCell ref="CN17:CO17"/>
    <mergeCell ref="CP17:CQ17"/>
    <mergeCell ref="CR17:CS17"/>
    <mergeCell ref="CT17:CU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3"/>
  <sheetViews>
    <sheetView workbookViewId="0">
      <pane xSplit="9" ySplit="4" topLeftCell="AP5" activePane="bottomRight" state="frozen"/>
      <selection pane="topRight" activeCell="J1" sqref="J1"/>
      <selection pane="bottomLeft" activeCell="A5" sqref="A5"/>
      <selection pane="bottomRight" activeCell="AP23" sqref="AP23"/>
    </sheetView>
  </sheetViews>
  <sheetFormatPr baseColWidth="10" defaultColWidth="14.42578125" defaultRowHeight="15.75" customHeight="1"/>
  <cols>
    <col min="1" max="9" width="9.5703125" customWidth="1"/>
    <col min="10" max="113" width="5.8554687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F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F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220</v>
      </c>
      <c r="B5" s="275">
        <v>12</v>
      </c>
      <c r="C5" s="275" t="s">
        <v>221</v>
      </c>
      <c r="D5" s="275" t="s">
        <v>222</v>
      </c>
      <c r="E5" s="275" t="s">
        <v>223</v>
      </c>
      <c r="F5" s="275"/>
      <c r="G5" s="275" t="s">
        <v>224</v>
      </c>
      <c r="H5" s="275" t="s">
        <v>225</v>
      </c>
      <c r="I5" s="10"/>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v>0</v>
      </c>
      <c r="AQ5" s="275">
        <v>0</v>
      </c>
      <c r="AR5" s="275">
        <v>0</v>
      </c>
      <c r="AS5" s="275">
        <v>0</v>
      </c>
      <c r="AT5" s="275">
        <v>0</v>
      </c>
      <c r="AU5" s="275">
        <v>0</v>
      </c>
      <c r="AV5" s="275">
        <v>0</v>
      </c>
      <c r="AW5" s="275">
        <v>0</v>
      </c>
      <c r="AX5" s="275">
        <v>0</v>
      </c>
      <c r="AY5" s="275">
        <v>0</v>
      </c>
      <c r="AZ5" s="275">
        <v>0</v>
      </c>
      <c r="BA5" s="275">
        <v>0</v>
      </c>
      <c r="BB5" s="275">
        <v>0</v>
      </c>
      <c r="BC5" s="275">
        <v>0</v>
      </c>
      <c r="BD5" s="275">
        <v>0</v>
      </c>
      <c r="BE5" s="275">
        <v>3</v>
      </c>
      <c r="BF5" s="275">
        <v>0</v>
      </c>
      <c r="BG5" s="275">
        <v>0</v>
      </c>
      <c r="BH5" s="275">
        <v>0</v>
      </c>
      <c r="BI5" s="275">
        <v>2</v>
      </c>
      <c r="BJ5" s="275">
        <v>0</v>
      </c>
      <c r="BK5" s="275">
        <v>2</v>
      </c>
      <c r="BL5" s="275">
        <v>0</v>
      </c>
      <c r="BM5" s="275">
        <v>1</v>
      </c>
      <c r="BN5" s="275">
        <v>2</v>
      </c>
      <c r="BO5" s="275">
        <v>10</v>
      </c>
      <c r="BP5" s="275">
        <v>0</v>
      </c>
      <c r="BQ5" s="275">
        <v>2</v>
      </c>
      <c r="BR5" s="275">
        <v>0</v>
      </c>
      <c r="BS5" s="275">
        <v>2</v>
      </c>
      <c r="BT5" s="275">
        <v>0</v>
      </c>
      <c r="BU5" s="275">
        <v>1</v>
      </c>
      <c r="BV5" s="275">
        <v>0</v>
      </c>
      <c r="BW5" s="275">
        <v>0</v>
      </c>
      <c r="BX5" s="275">
        <v>0</v>
      </c>
      <c r="BY5" s="275">
        <v>1</v>
      </c>
      <c r="BZ5" s="275">
        <v>0</v>
      </c>
      <c r="CA5" s="275">
        <v>1</v>
      </c>
      <c r="CB5" s="275">
        <v>1</v>
      </c>
      <c r="CC5" s="275">
        <v>0</v>
      </c>
      <c r="CD5" s="275">
        <v>0</v>
      </c>
      <c r="CE5" s="275">
        <v>2</v>
      </c>
      <c r="CF5" s="275">
        <v>0</v>
      </c>
      <c r="CG5" s="275">
        <v>4</v>
      </c>
      <c r="CH5" s="275">
        <v>0</v>
      </c>
      <c r="CI5" s="275">
        <v>3</v>
      </c>
      <c r="CJ5" s="275">
        <v>0</v>
      </c>
      <c r="CK5" s="275">
        <v>2</v>
      </c>
      <c r="CL5" s="275">
        <v>0</v>
      </c>
      <c r="CM5" s="275">
        <v>1</v>
      </c>
      <c r="CN5" s="275"/>
      <c r="CO5" s="275"/>
      <c r="CP5" s="275"/>
      <c r="CQ5" s="275"/>
      <c r="CR5" s="275"/>
      <c r="CS5" s="275"/>
      <c r="CT5" s="275"/>
      <c r="CU5" s="275"/>
      <c r="CV5" s="275"/>
      <c r="CW5" s="275"/>
      <c r="CX5" s="275"/>
      <c r="CY5" s="275"/>
      <c r="CZ5" s="275"/>
      <c r="DA5" s="275"/>
      <c r="DB5" s="275"/>
      <c r="DC5" s="275"/>
      <c r="DD5" s="275"/>
      <c r="DE5" s="275"/>
      <c r="DF5" s="275"/>
      <c r="DG5" s="275"/>
      <c r="DH5" s="275"/>
      <c r="DI5" s="275"/>
    </row>
    <row r="6" spans="1:113" ht="15.75" customHeight="1">
      <c r="A6" s="275" t="s">
        <v>220</v>
      </c>
      <c r="B6" s="275">
        <v>11</v>
      </c>
      <c r="C6" s="275" t="s">
        <v>221</v>
      </c>
      <c r="D6" s="275" t="s">
        <v>222</v>
      </c>
      <c r="E6" s="275" t="s">
        <v>223</v>
      </c>
      <c r="F6" s="275"/>
      <c r="G6" s="275" t="s">
        <v>224</v>
      </c>
      <c r="H6" s="275" t="s">
        <v>229</v>
      </c>
      <c r="I6" s="10"/>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v>0</v>
      </c>
      <c r="AQ6" s="275">
        <v>0</v>
      </c>
      <c r="AR6" s="275">
        <v>0</v>
      </c>
      <c r="AS6" s="275">
        <v>0</v>
      </c>
      <c r="AT6" s="275">
        <v>0</v>
      </c>
      <c r="AU6" s="275">
        <v>0</v>
      </c>
      <c r="AV6" s="275">
        <v>0</v>
      </c>
      <c r="AW6" s="275">
        <v>0</v>
      </c>
      <c r="AX6" s="275">
        <v>0</v>
      </c>
      <c r="AY6" s="275">
        <v>0</v>
      </c>
      <c r="AZ6" s="275">
        <v>0</v>
      </c>
      <c r="BA6" s="275">
        <v>0</v>
      </c>
      <c r="BB6" s="275">
        <v>0</v>
      </c>
      <c r="BC6" s="275">
        <v>0</v>
      </c>
      <c r="BD6" s="275">
        <v>0</v>
      </c>
      <c r="BE6" s="275">
        <v>0</v>
      </c>
      <c r="BF6" s="275">
        <v>0</v>
      </c>
      <c r="BG6" s="275">
        <v>0</v>
      </c>
      <c r="BH6" s="275">
        <v>0</v>
      </c>
      <c r="BI6" s="275">
        <v>0</v>
      </c>
      <c r="BJ6" s="275">
        <v>0</v>
      </c>
      <c r="BK6" s="275">
        <v>0</v>
      </c>
      <c r="BL6" s="275">
        <v>0</v>
      </c>
      <c r="BM6" s="275">
        <v>0</v>
      </c>
      <c r="BN6" s="275">
        <v>0</v>
      </c>
      <c r="BO6" s="275">
        <v>0</v>
      </c>
      <c r="BP6" s="275">
        <v>0</v>
      </c>
      <c r="BQ6" s="275">
        <v>0</v>
      </c>
      <c r="BR6" s="275">
        <v>0</v>
      </c>
      <c r="BS6" s="275">
        <v>0</v>
      </c>
      <c r="BT6" s="275">
        <v>0</v>
      </c>
      <c r="BU6" s="275">
        <v>0</v>
      </c>
      <c r="BV6" s="275">
        <v>0</v>
      </c>
      <c r="BW6" s="275">
        <v>0</v>
      </c>
      <c r="BX6" s="275">
        <v>0</v>
      </c>
      <c r="BY6" s="275">
        <v>0</v>
      </c>
      <c r="BZ6" s="275">
        <v>0</v>
      </c>
      <c r="CA6" s="275">
        <v>0</v>
      </c>
      <c r="CB6" s="275">
        <v>0</v>
      </c>
      <c r="CC6" s="275">
        <v>0</v>
      </c>
      <c r="CD6" s="275">
        <v>0</v>
      </c>
      <c r="CE6" s="275">
        <v>0</v>
      </c>
      <c r="CF6" s="275">
        <v>0</v>
      </c>
      <c r="CG6" s="275">
        <v>0</v>
      </c>
      <c r="CH6" s="275">
        <v>0</v>
      </c>
      <c r="CI6" s="275">
        <v>0</v>
      </c>
      <c r="CJ6" s="275">
        <v>0</v>
      </c>
      <c r="CK6" s="275">
        <v>1</v>
      </c>
      <c r="CL6" s="275">
        <v>0</v>
      </c>
      <c r="CM6" s="275">
        <v>0</v>
      </c>
      <c r="CN6" s="275"/>
      <c r="CO6" s="275"/>
      <c r="CP6" s="275"/>
      <c r="CQ6" s="275"/>
      <c r="CR6" s="275"/>
      <c r="CS6" s="275"/>
      <c r="CT6" s="275"/>
      <c r="CU6" s="275"/>
      <c r="CV6" s="275"/>
      <c r="CW6" s="275"/>
      <c r="CX6" s="275"/>
      <c r="CY6" s="275"/>
      <c r="CZ6" s="275"/>
      <c r="DA6" s="275"/>
      <c r="DB6" s="275"/>
      <c r="DC6" s="275"/>
      <c r="DD6" s="275"/>
      <c r="DE6" s="275"/>
      <c r="DF6" s="275"/>
      <c r="DG6" s="275"/>
      <c r="DH6" s="275"/>
      <c r="DI6" s="275"/>
    </row>
    <row r="7" spans="1:113" ht="15.75" customHeight="1">
      <c r="A7" s="275" t="s">
        <v>220</v>
      </c>
      <c r="B7" s="275">
        <v>6</v>
      </c>
      <c r="C7" s="275" t="s">
        <v>221</v>
      </c>
      <c r="D7" s="275" t="s">
        <v>222</v>
      </c>
      <c r="E7" s="275" t="s">
        <v>223</v>
      </c>
      <c r="F7" s="275"/>
      <c r="G7" s="275" t="s">
        <v>224</v>
      </c>
      <c r="H7" s="275" t="s">
        <v>232</v>
      </c>
      <c r="I7" s="10"/>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v>0</v>
      </c>
      <c r="AQ7" s="275">
        <v>0</v>
      </c>
      <c r="AR7" s="275">
        <v>0</v>
      </c>
      <c r="AS7" s="275">
        <v>1</v>
      </c>
      <c r="AT7" s="275">
        <v>0</v>
      </c>
      <c r="AU7" s="275">
        <v>1</v>
      </c>
      <c r="AV7" s="275">
        <v>0</v>
      </c>
      <c r="AW7" s="275">
        <v>1</v>
      </c>
      <c r="AX7" s="275">
        <v>0</v>
      </c>
      <c r="AY7" s="275">
        <v>0</v>
      </c>
      <c r="AZ7" s="275">
        <v>0</v>
      </c>
      <c r="BA7" s="275">
        <v>1</v>
      </c>
      <c r="BB7" s="275">
        <v>0</v>
      </c>
      <c r="BC7" s="275">
        <v>0</v>
      </c>
      <c r="BD7" s="275">
        <v>0</v>
      </c>
      <c r="BE7" s="275">
        <v>0</v>
      </c>
      <c r="BF7" s="275">
        <v>0</v>
      </c>
      <c r="BG7" s="275">
        <v>0</v>
      </c>
      <c r="BH7" s="275">
        <v>0</v>
      </c>
      <c r="BI7" s="275">
        <v>2</v>
      </c>
      <c r="BJ7" s="275">
        <v>0</v>
      </c>
      <c r="BK7" s="275">
        <v>1</v>
      </c>
      <c r="BL7" s="275">
        <v>0</v>
      </c>
      <c r="BM7" s="275">
        <v>3</v>
      </c>
      <c r="BN7" s="275">
        <v>0</v>
      </c>
      <c r="BO7" s="275">
        <v>1</v>
      </c>
      <c r="BP7" s="275">
        <v>0</v>
      </c>
      <c r="BQ7" s="275">
        <v>1</v>
      </c>
      <c r="BR7" s="275">
        <v>0</v>
      </c>
      <c r="BS7" s="275">
        <v>1</v>
      </c>
      <c r="BT7" s="275">
        <v>0</v>
      </c>
      <c r="BU7" s="275">
        <v>0</v>
      </c>
      <c r="BV7" s="275">
        <v>0</v>
      </c>
      <c r="BW7" s="275">
        <v>0</v>
      </c>
      <c r="BX7" s="275">
        <v>0</v>
      </c>
      <c r="BY7" s="275">
        <v>0</v>
      </c>
      <c r="BZ7" s="275">
        <v>0</v>
      </c>
      <c r="CA7" s="275">
        <v>0</v>
      </c>
      <c r="CB7" s="275">
        <v>0</v>
      </c>
      <c r="CC7" s="275">
        <v>0</v>
      </c>
      <c r="CD7" s="275">
        <v>0</v>
      </c>
      <c r="CE7" s="275">
        <v>0</v>
      </c>
      <c r="CF7" s="275">
        <v>0</v>
      </c>
      <c r="CG7" s="275">
        <v>0</v>
      </c>
      <c r="CH7" s="275">
        <v>0</v>
      </c>
      <c r="CI7" s="275">
        <v>1</v>
      </c>
      <c r="CJ7" s="275">
        <v>0</v>
      </c>
      <c r="CK7" s="275">
        <v>1</v>
      </c>
      <c r="CL7" s="275">
        <v>0</v>
      </c>
      <c r="CM7" s="275">
        <v>0</v>
      </c>
      <c r="CN7" s="275"/>
      <c r="CO7" s="275"/>
      <c r="CP7" s="275"/>
      <c r="CQ7" s="275"/>
      <c r="CR7" s="275"/>
      <c r="CS7" s="275"/>
      <c r="CT7" s="275"/>
      <c r="CU7" s="275"/>
      <c r="CV7" s="275"/>
      <c r="CW7" s="275"/>
      <c r="CX7" s="275"/>
      <c r="CY7" s="275"/>
      <c r="CZ7" s="275"/>
      <c r="DA7" s="275"/>
      <c r="DB7" s="275"/>
      <c r="DC7" s="275"/>
      <c r="DD7" s="275"/>
      <c r="DE7" s="275"/>
      <c r="DF7" s="275"/>
      <c r="DG7" s="275"/>
      <c r="DH7" s="275"/>
      <c r="DI7" s="275"/>
    </row>
    <row r="8" spans="1:113" ht="15.75" customHeight="1">
      <c r="A8" s="275" t="s">
        <v>220</v>
      </c>
      <c r="B8" s="275">
        <v>7</v>
      </c>
      <c r="C8" s="275" t="s">
        <v>221</v>
      </c>
      <c r="D8" s="275" t="s">
        <v>222</v>
      </c>
      <c r="E8" s="275" t="s">
        <v>223</v>
      </c>
      <c r="F8" s="275"/>
      <c r="G8" s="275"/>
      <c r="H8" s="275" t="s">
        <v>236</v>
      </c>
      <c r="I8" s="10"/>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v>0</v>
      </c>
      <c r="AQ8" s="275">
        <v>2</v>
      </c>
      <c r="AR8" s="275">
        <v>0</v>
      </c>
      <c r="AS8" s="275">
        <v>0</v>
      </c>
      <c r="AT8" s="275">
        <v>0</v>
      </c>
      <c r="AU8" s="275">
        <v>0</v>
      </c>
      <c r="AV8" s="275">
        <v>0</v>
      </c>
      <c r="AW8" s="275">
        <v>0</v>
      </c>
      <c r="AX8" s="275">
        <v>0</v>
      </c>
      <c r="AY8" s="275">
        <v>0</v>
      </c>
      <c r="AZ8" s="275">
        <v>0</v>
      </c>
      <c r="BA8" s="275">
        <v>0</v>
      </c>
      <c r="BB8" s="275">
        <v>0</v>
      </c>
      <c r="BC8" s="275">
        <v>0</v>
      </c>
      <c r="BD8" s="275">
        <v>0</v>
      </c>
      <c r="BE8" s="275">
        <v>0</v>
      </c>
      <c r="BF8" s="275">
        <v>0</v>
      </c>
      <c r="BG8" s="275">
        <v>1</v>
      </c>
      <c r="BH8" s="275">
        <v>0</v>
      </c>
      <c r="BI8" s="275">
        <v>0</v>
      </c>
      <c r="BJ8" s="275">
        <v>0</v>
      </c>
      <c r="BK8" s="275">
        <v>2</v>
      </c>
      <c r="BL8" s="275">
        <v>0</v>
      </c>
      <c r="BM8" s="275">
        <v>0</v>
      </c>
      <c r="BN8" s="275">
        <v>0</v>
      </c>
      <c r="BO8" s="275">
        <v>0</v>
      </c>
      <c r="BP8" s="275">
        <v>0</v>
      </c>
      <c r="BQ8" s="275">
        <v>2</v>
      </c>
      <c r="BR8" s="275">
        <v>0</v>
      </c>
      <c r="BS8" s="275">
        <v>1</v>
      </c>
      <c r="BT8" s="275">
        <v>0</v>
      </c>
      <c r="BU8" s="275">
        <v>0</v>
      </c>
      <c r="BV8" s="275">
        <v>0</v>
      </c>
      <c r="BW8" s="275">
        <v>0</v>
      </c>
      <c r="BX8" s="275">
        <v>0</v>
      </c>
      <c r="BY8" s="275">
        <v>0</v>
      </c>
      <c r="BZ8" s="275">
        <v>0</v>
      </c>
      <c r="CA8" s="275">
        <v>4</v>
      </c>
      <c r="CB8" s="275">
        <v>0</v>
      </c>
      <c r="CC8" s="275">
        <v>2</v>
      </c>
      <c r="CD8" s="275">
        <v>1</v>
      </c>
      <c r="CE8" s="275">
        <v>3</v>
      </c>
      <c r="CF8" s="275">
        <v>4</v>
      </c>
      <c r="CG8" s="275">
        <v>8</v>
      </c>
      <c r="CH8" s="275">
        <v>4</v>
      </c>
      <c r="CI8" s="275">
        <v>9</v>
      </c>
      <c r="CJ8" s="275">
        <v>2</v>
      </c>
      <c r="CK8" s="275">
        <v>5</v>
      </c>
      <c r="CL8" s="275">
        <v>0</v>
      </c>
      <c r="CM8" s="275">
        <v>5</v>
      </c>
      <c r="CN8" s="275"/>
      <c r="CO8" s="275"/>
      <c r="CP8" s="275"/>
      <c r="CQ8" s="275"/>
      <c r="CR8" s="275"/>
      <c r="CS8" s="275"/>
      <c r="CT8" s="275"/>
      <c r="CU8" s="275"/>
      <c r="CV8" s="275"/>
      <c r="CW8" s="275"/>
      <c r="CX8" s="275"/>
      <c r="CY8" s="275"/>
      <c r="CZ8" s="275"/>
      <c r="DA8" s="275"/>
      <c r="DB8" s="275"/>
      <c r="DC8" s="275"/>
      <c r="DD8" s="275"/>
      <c r="DE8" s="275"/>
      <c r="DF8" s="275"/>
      <c r="DG8" s="275"/>
      <c r="DH8" s="275"/>
      <c r="DI8" s="275"/>
    </row>
    <row r="9" spans="1:113" ht="15.75" customHeight="1">
      <c r="A9" s="275" t="s">
        <v>220</v>
      </c>
      <c r="B9" s="275">
        <v>1</v>
      </c>
      <c r="C9" s="275" t="s">
        <v>221</v>
      </c>
      <c r="D9" s="275" t="s">
        <v>222</v>
      </c>
      <c r="E9" s="275" t="s">
        <v>1059</v>
      </c>
      <c r="F9" s="275"/>
      <c r="G9" s="275" t="s">
        <v>239</v>
      </c>
      <c r="H9" s="275" t="s">
        <v>240</v>
      </c>
      <c r="I9" s="10"/>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v>2</v>
      </c>
      <c r="AQ9" s="275">
        <v>7</v>
      </c>
      <c r="AR9" s="275">
        <v>3</v>
      </c>
      <c r="AS9" s="275">
        <v>16</v>
      </c>
      <c r="AT9" s="275">
        <v>3</v>
      </c>
      <c r="AU9" s="275">
        <v>8</v>
      </c>
      <c r="AV9" s="275">
        <v>0</v>
      </c>
      <c r="AW9" s="275">
        <v>12</v>
      </c>
      <c r="AX9" s="275">
        <v>0</v>
      </c>
      <c r="AY9" s="275">
        <v>10</v>
      </c>
      <c r="AZ9" s="275">
        <v>2</v>
      </c>
      <c r="BA9" s="275">
        <v>5</v>
      </c>
      <c r="BB9" s="275">
        <v>1</v>
      </c>
      <c r="BC9" s="275">
        <v>4</v>
      </c>
      <c r="BD9" s="275">
        <v>1</v>
      </c>
      <c r="BE9" s="275">
        <v>16</v>
      </c>
      <c r="BF9" s="275">
        <v>2</v>
      </c>
      <c r="BG9" s="275">
        <v>11</v>
      </c>
      <c r="BH9" s="275">
        <v>0</v>
      </c>
      <c r="BI9" s="275">
        <v>2</v>
      </c>
      <c r="BJ9" s="275">
        <v>4</v>
      </c>
      <c r="BK9" s="275">
        <v>5</v>
      </c>
      <c r="BL9" s="275">
        <v>48</v>
      </c>
      <c r="BM9" s="275">
        <v>41</v>
      </c>
      <c r="BN9" s="275">
        <v>44</v>
      </c>
      <c r="BO9" s="275">
        <v>38</v>
      </c>
      <c r="BP9" s="275">
        <v>6</v>
      </c>
      <c r="BQ9" s="275">
        <v>13</v>
      </c>
      <c r="BR9" s="275">
        <v>0</v>
      </c>
      <c r="BS9" s="275">
        <v>4</v>
      </c>
      <c r="BT9" s="275">
        <v>1</v>
      </c>
      <c r="BU9" s="275">
        <v>3</v>
      </c>
      <c r="BV9" s="275">
        <v>5</v>
      </c>
      <c r="BW9" s="275">
        <v>6</v>
      </c>
      <c r="BX9" s="275">
        <v>22</v>
      </c>
      <c r="BY9" s="275">
        <v>42</v>
      </c>
      <c r="BZ9" s="275">
        <v>87</v>
      </c>
      <c r="CA9" s="275">
        <v>99</v>
      </c>
      <c r="CB9" s="275">
        <v>116</v>
      </c>
      <c r="CC9" s="275">
        <v>112</v>
      </c>
      <c r="CD9" s="275">
        <v>172</v>
      </c>
      <c r="CE9" s="275">
        <v>198</v>
      </c>
      <c r="CF9" s="275">
        <v>112</v>
      </c>
      <c r="CG9" s="275">
        <v>126</v>
      </c>
      <c r="CH9" s="275">
        <v>106</v>
      </c>
      <c r="CI9" s="275">
        <v>118</v>
      </c>
      <c r="CJ9" s="275">
        <v>88</v>
      </c>
      <c r="CK9" s="275">
        <v>110</v>
      </c>
      <c r="CL9" s="275">
        <v>93</v>
      </c>
      <c r="CM9" s="275">
        <v>121</v>
      </c>
      <c r="CN9" s="275"/>
      <c r="CO9" s="275"/>
      <c r="CP9" s="275"/>
      <c r="CQ9" s="275"/>
      <c r="CR9" s="275"/>
      <c r="CS9" s="275"/>
      <c r="CT9" s="275"/>
      <c r="CU9" s="275"/>
      <c r="CV9" s="275"/>
      <c r="CW9" s="275"/>
      <c r="CX9" s="275"/>
      <c r="CY9" s="275"/>
      <c r="CZ9" s="275"/>
      <c r="DA9" s="275"/>
      <c r="DB9" s="275"/>
      <c r="DC9" s="275"/>
      <c r="DD9" s="275"/>
      <c r="DE9" s="275"/>
      <c r="DF9" s="275"/>
      <c r="DG9" s="275"/>
      <c r="DH9" s="275"/>
      <c r="DI9" s="275"/>
    </row>
    <row r="10" spans="1:113" ht="15.75" customHeight="1">
      <c r="A10" s="275" t="s">
        <v>220</v>
      </c>
      <c r="B10" s="275">
        <v>2</v>
      </c>
      <c r="C10" s="275" t="s">
        <v>221</v>
      </c>
      <c r="D10" s="275" t="s">
        <v>222</v>
      </c>
      <c r="E10" s="275" t="s">
        <v>1059</v>
      </c>
      <c r="F10" s="275"/>
      <c r="G10" s="275" t="s">
        <v>243</v>
      </c>
      <c r="H10" s="275" t="s">
        <v>240</v>
      </c>
      <c r="I10" s="10"/>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v>3</v>
      </c>
      <c r="AQ10" s="275">
        <v>10</v>
      </c>
      <c r="AR10" s="275">
        <v>4</v>
      </c>
      <c r="AS10" s="275">
        <v>4</v>
      </c>
      <c r="AT10" s="275">
        <v>0</v>
      </c>
      <c r="AU10" s="275">
        <v>0</v>
      </c>
      <c r="AV10" s="275">
        <v>0</v>
      </c>
      <c r="AW10" s="275">
        <v>13</v>
      </c>
      <c r="AX10" s="275">
        <v>1</v>
      </c>
      <c r="AY10" s="275">
        <v>9</v>
      </c>
      <c r="AZ10" s="275">
        <v>1</v>
      </c>
      <c r="BA10" s="275">
        <v>7</v>
      </c>
      <c r="BB10" s="275">
        <v>0</v>
      </c>
      <c r="BC10" s="275">
        <v>3</v>
      </c>
      <c r="BD10" s="275">
        <v>0</v>
      </c>
      <c r="BE10" s="275">
        <v>13</v>
      </c>
      <c r="BF10" s="275">
        <v>0</v>
      </c>
      <c r="BG10" s="275">
        <v>6</v>
      </c>
      <c r="BH10" s="275">
        <v>0</v>
      </c>
      <c r="BI10" s="275">
        <v>3</v>
      </c>
      <c r="BJ10" s="275">
        <v>25</v>
      </c>
      <c r="BK10" s="275">
        <v>27</v>
      </c>
      <c r="BL10" s="275">
        <v>54</v>
      </c>
      <c r="BM10" s="275">
        <v>49</v>
      </c>
      <c r="BN10" s="275">
        <v>58</v>
      </c>
      <c r="BO10" s="275">
        <v>51</v>
      </c>
      <c r="BP10" s="275">
        <v>2</v>
      </c>
      <c r="BQ10" s="275">
        <v>17</v>
      </c>
      <c r="BR10" s="275">
        <v>1</v>
      </c>
      <c r="BS10" s="275">
        <v>5</v>
      </c>
      <c r="BT10" s="275">
        <v>5</v>
      </c>
      <c r="BU10" s="275">
        <v>3</v>
      </c>
      <c r="BV10" s="275">
        <v>4</v>
      </c>
      <c r="BW10" s="275">
        <v>3</v>
      </c>
      <c r="BX10" s="275">
        <v>11</v>
      </c>
      <c r="BY10" s="275">
        <v>22</v>
      </c>
      <c r="BZ10" s="275">
        <v>19</v>
      </c>
      <c r="CA10" s="275">
        <v>31</v>
      </c>
      <c r="CB10" s="275">
        <v>25</v>
      </c>
      <c r="CC10" s="275">
        <v>45</v>
      </c>
      <c r="CD10" s="275">
        <v>37</v>
      </c>
      <c r="CE10" s="275">
        <v>72</v>
      </c>
      <c r="CF10" s="275">
        <v>31</v>
      </c>
      <c r="CG10" s="275">
        <v>46</v>
      </c>
      <c r="CH10" s="275">
        <v>26</v>
      </c>
      <c r="CI10" s="275">
        <v>51</v>
      </c>
      <c r="CJ10" s="275">
        <v>36</v>
      </c>
      <c r="CK10" s="275">
        <v>72</v>
      </c>
      <c r="CL10" s="275">
        <v>22</v>
      </c>
      <c r="CM10" s="275">
        <v>56</v>
      </c>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row>
    <row r="11" spans="1:113" ht="15.75" customHeight="1">
      <c r="A11" s="275" t="s">
        <v>220</v>
      </c>
      <c r="B11" s="275">
        <v>3</v>
      </c>
      <c r="C11" s="275" t="s">
        <v>221</v>
      </c>
      <c r="D11" s="275" t="s">
        <v>222</v>
      </c>
      <c r="E11" s="275" t="s">
        <v>246</v>
      </c>
      <c r="F11" s="275"/>
      <c r="G11" s="275" t="s">
        <v>247</v>
      </c>
      <c r="H11" s="275" t="s">
        <v>248</v>
      </c>
      <c r="I11" s="10"/>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v>0</v>
      </c>
      <c r="AQ11" s="275">
        <v>4</v>
      </c>
      <c r="AR11" s="275">
        <v>1</v>
      </c>
      <c r="AS11" s="275">
        <v>0</v>
      </c>
      <c r="AT11" s="275">
        <v>0</v>
      </c>
      <c r="AU11" s="275">
        <v>4</v>
      </c>
      <c r="AV11" s="275">
        <v>7</v>
      </c>
      <c r="AW11" s="275">
        <v>3</v>
      </c>
      <c r="AX11" s="275">
        <v>5</v>
      </c>
      <c r="AY11" s="275">
        <v>19</v>
      </c>
      <c r="AZ11" s="275">
        <v>2</v>
      </c>
      <c r="BA11" s="275">
        <v>11</v>
      </c>
      <c r="BB11" s="275">
        <v>0</v>
      </c>
      <c r="BC11" s="275">
        <v>2</v>
      </c>
      <c r="BD11" s="275">
        <v>0</v>
      </c>
      <c r="BE11" s="275">
        <v>2</v>
      </c>
      <c r="BF11" s="275">
        <v>0</v>
      </c>
      <c r="BG11" s="275">
        <v>3</v>
      </c>
      <c r="BH11" s="275">
        <v>1</v>
      </c>
      <c r="BI11" s="275">
        <v>12</v>
      </c>
      <c r="BJ11" s="275">
        <v>11</v>
      </c>
      <c r="BK11" s="275">
        <v>18</v>
      </c>
      <c r="BL11" s="275">
        <v>10</v>
      </c>
      <c r="BM11" s="275">
        <v>16</v>
      </c>
      <c r="BN11" s="275">
        <v>2</v>
      </c>
      <c r="BO11" s="275">
        <v>8</v>
      </c>
      <c r="BP11" s="275">
        <v>4</v>
      </c>
      <c r="BQ11" s="275">
        <v>7</v>
      </c>
      <c r="BR11" s="275">
        <v>1</v>
      </c>
      <c r="BS11" s="275">
        <v>3</v>
      </c>
      <c r="BT11" s="275">
        <v>0</v>
      </c>
      <c r="BU11" s="275">
        <v>0</v>
      </c>
      <c r="BV11" s="275">
        <v>0</v>
      </c>
      <c r="BW11" s="275">
        <v>4</v>
      </c>
      <c r="BX11" s="275">
        <v>0</v>
      </c>
      <c r="BY11" s="275">
        <v>2</v>
      </c>
      <c r="BZ11" s="275">
        <v>2</v>
      </c>
      <c r="CA11" s="275">
        <v>5</v>
      </c>
      <c r="CB11" s="275">
        <v>1</v>
      </c>
      <c r="CC11" s="275">
        <v>3</v>
      </c>
      <c r="CD11" s="275">
        <v>4</v>
      </c>
      <c r="CE11" s="275">
        <v>13</v>
      </c>
      <c r="CF11" s="275">
        <v>2</v>
      </c>
      <c r="CG11" s="275">
        <v>8</v>
      </c>
      <c r="CH11" s="275">
        <v>4</v>
      </c>
      <c r="CI11" s="275">
        <v>10</v>
      </c>
      <c r="CJ11" s="275">
        <v>6</v>
      </c>
      <c r="CK11" s="275">
        <v>15</v>
      </c>
      <c r="CL11" s="275">
        <v>12</v>
      </c>
      <c r="CM11" s="275">
        <v>27</v>
      </c>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row>
    <row r="12" spans="1:113" ht="15.75" customHeight="1">
      <c r="A12" s="275" t="s">
        <v>220</v>
      </c>
      <c r="B12" s="275">
        <v>5</v>
      </c>
      <c r="C12" s="275" t="s">
        <v>221</v>
      </c>
      <c r="D12" s="275" t="s">
        <v>222</v>
      </c>
      <c r="E12" s="275" t="s">
        <v>246</v>
      </c>
      <c r="F12" s="275"/>
      <c r="G12" s="275" t="s">
        <v>252</v>
      </c>
      <c r="H12" s="275" t="s">
        <v>248</v>
      </c>
      <c r="I12" s="10"/>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v>0</v>
      </c>
      <c r="AS12" s="275">
        <v>6</v>
      </c>
      <c r="AT12" s="275">
        <v>1</v>
      </c>
      <c r="AU12" s="275">
        <v>1</v>
      </c>
      <c r="AV12" s="275">
        <v>2</v>
      </c>
      <c r="AW12" s="275">
        <v>5</v>
      </c>
      <c r="AX12" s="275">
        <v>2</v>
      </c>
      <c r="AY12" s="275">
        <v>4</v>
      </c>
      <c r="AZ12" s="275">
        <v>0</v>
      </c>
      <c r="BA12" s="275">
        <v>4</v>
      </c>
      <c r="BB12" s="275">
        <v>0</v>
      </c>
      <c r="BC12" s="275">
        <v>0</v>
      </c>
      <c r="BD12" s="275">
        <v>0</v>
      </c>
      <c r="BE12" s="275">
        <v>1</v>
      </c>
      <c r="BF12" s="275">
        <v>0</v>
      </c>
      <c r="BG12" s="275">
        <v>0</v>
      </c>
      <c r="BH12" s="275">
        <v>1</v>
      </c>
      <c r="BI12" s="275">
        <v>0</v>
      </c>
      <c r="BJ12" s="275">
        <v>2</v>
      </c>
      <c r="BK12" s="275">
        <v>2</v>
      </c>
      <c r="BL12" s="275">
        <v>1</v>
      </c>
      <c r="BM12" s="275">
        <v>3</v>
      </c>
      <c r="BN12" s="275">
        <v>4</v>
      </c>
      <c r="BO12" s="275">
        <v>1</v>
      </c>
      <c r="BP12" s="275">
        <v>3</v>
      </c>
      <c r="BQ12" s="275">
        <v>1</v>
      </c>
      <c r="BR12" s="275">
        <v>0</v>
      </c>
      <c r="BS12" s="275">
        <v>2</v>
      </c>
      <c r="BT12" s="275">
        <v>0</v>
      </c>
      <c r="BU12" s="275">
        <v>0</v>
      </c>
      <c r="BV12" s="275">
        <v>0</v>
      </c>
      <c r="BW12" s="275">
        <v>0</v>
      </c>
      <c r="BX12" s="275">
        <v>0</v>
      </c>
      <c r="BY12" s="275">
        <v>1</v>
      </c>
      <c r="BZ12" s="275">
        <v>4</v>
      </c>
      <c r="CA12" s="275">
        <v>4</v>
      </c>
      <c r="CB12" s="275">
        <v>1</v>
      </c>
      <c r="CC12" s="275">
        <v>2</v>
      </c>
      <c r="CD12" s="275">
        <v>3</v>
      </c>
      <c r="CE12" s="275">
        <v>6</v>
      </c>
      <c r="CF12" s="275">
        <v>2</v>
      </c>
      <c r="CG12" s="275">
        <v>7</v>
      </c>
      <c r="CH12" s="275">
        <v>1</v>
      </c>
      <c r="CI12" s="275">
        <v>5</v>
      </c>
      <c r="CJ12" s="275">
        <v>7</v>
      </c>
      <c r="CK12" s="275">
        <v>7</v>
      </c>
      <c r="CL12" s="275">
        <v>2</v>
      </c>
      <c r="CM12" s="275">
        <v>4</v>
      </c>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row>
    <row r="13" spans="1:113" ht="15.75" customHeight="1">
      <c r="A13" s="275" t="s">
        <v>220</v>
      </c>
      <c r="B13" s="275">
        <v>8</v>
      </c>
      <c r="C13" s="275" t="s">
        <v>221</v>
      </c>
      <c r="D13" s="275" t="s">
        <v>222</v>
      </c>
      <c r="E13" s="275" t="s">
        <v>256</v>
      </c>
      <c r="F13" s="275"/>
      <c r="G13" s="275" t="s">
        <v>257</v>
      </c>
      <c r="H13" s="275" t="s">
        <v>258</v>
      </c>
      <c r="I13" s="10"/>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v>3</v>
      </c>
      <c r="AQ13" s="275">
        <v>3</v>
      </c>
      <c r="AR13" s="275">
        <v>3</v>
      </c>
      <c r="AS13" s="275">
        <v>4</v>
      </c>
      <c r="AT13" s="275">
        <v>1</v>
      </c>
      <c r="AU13" s="275">
        <v>3</v>
      </c>
      <c r="AV13" s="275">
        <v>0</v>
      </c>
      <c r="AW13" s="275">
        <v>3</v>
      </c>
      <c r="AX13" s="275">
        <v>1</v>
      </c>
      <c r="AY13" s="275">
        <v>5</v>
      </c>
      <c r="AZ13" s="275">
        <v>0</v>
      </c>
      <c r="BA13" s="275">
        <v>7</v>
      </c>
      <c r="BB13" s="275">
        <v>0</v>
      </c>
      <c r="BC13" s="275">
        <v>6</v>
      </c>
      <c r="BD13" s="275">
        <v>0</v>
      </c>
      <c r="BE13" s="275">
        <v>2</v>
      </c>
      <c r="BF13" s="275">
        <v>0</v>
      </c>
      <c r="BG13" s="275">
        <v>5</v>
      </c>
      <c r="BH13" s="275">
        <v>0</v>
      </c>
      <c r="BI13" s="275">
        <v>3</v>
      </c>
      <c r="BJ13" s="275">
        <v>0</v>
      </c>
      <c r="BK13" s="275">
        <v>7</v>
      </c>
      <c r="BL13" s="275">
        <v>0</v>
      </c>
      <c r="BM13" s="275">
        <v>9</v>
      </c>
      <c r="BN13" s="275">
        <v>2</v>
      </c>
      <c r="BO13" s="275">
        <v>11</v>
      </c>
      <c r="BP13" s="275">
        <v>7</v>
      </c>
      <c r="BQ13" s="275">
        <v>4</v>
      </c>
      <c r="BR13" s="275">
        <v>0</v>
      </c>
      <c r="BS13" s="275">
        <v>0</v>
      </c>
      <c r="BT13" s="275">
        <v>4</v>
      </c>
      <c r="BU13" s="275">
        <v>4</v>
      </c>
      <c r="BV13" s="275">
        <v>2</v>
      </c>
      <c r="BW13" s="275">
        <v>6</v>
      </c>
      <c r="BX13" s="275">
        <v>5</v>
      </c>
      <c r="BY13" s="275">
        <v>17</v>
      </c>
      <c r="BZ13" s="275">
        <v>3</v>
      </c>
      <c r="CA13" s="275">
        <v>7</v>
      </c>
      <c r="CB13" s="275">
        <v>1</v>
      </c>
      <c r="CC13" s="275">
        <v>19</v>
      </c>
      <c r="CD13" s="275">
        <v>5</v>
      </c>
      <c r="CE13" s="275">
        <v>23</v>
      </c>
      <c r="CF13" s="275">
        <v>9</v>
      </c>
      <c r="CG13" s="275">
        <v>31</v>
      </c>
      <c r="CH13" s="275">
        <v>12</v>
      </c>
      <c r="CI13" s="275">
        <v>46</v>
      </c>
      <c r="CJ13" s="275">
        <v>24</v>
      </c>
      <c r="CK13" s="275">
        <v>51</v>
      </c>
      <c r="CL13" s="275">
        <v>18</v>
      </c>
      <c r="CM13" s="275">
        <v>56</v>
      </c>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row>
    <row r="14" spans="1:113" ht="15.75" customHeight="1">
      <c r="A14" s="275" t="s">
        <v>220</v>
      </c>
      <c r="B14" s="275">
        <v>13</v>
      </c>
      <c r="C14" s="275" t="s">
        <v>221</v>
      </c>
      <c r="D14" s="275" t="s">
        <v>222</v>
      </c>
      <c r="E14" s="275" t="s">
        <v>263</v>
      </c>
      <c r="F14" s="275"/>
      <c r="G14" s="275" t="s">
        <v>252</v>
      </c>
      <c r="H14" s="275" t="s">
        <v>264</v>
      </c>
      <c r="I14" s="10"/>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v>1</v>
      </c>
      <c r="AQ14" s="275">
        <v>1</v>
      </c>
      <c r="AR14" s="275">
        <v>6</v>
      </c>
      <c r="AS14" s="275">
        <v>0</v>
      </c>
      <c r="AT14" s="275">
        <v>1</v>
      </c>
      <c r="AU14" s="275">
        <v>1</v>
      </c>
      <c r="AV14" s="275">
        <v>0</v>
      </c>
      <c r="AW14" s="275">
        <v>3</v>
      </c>
      <c r="AX14" s="275">
        <v>2</v>
      </c>
      <c r="AY14" s="275">
        <v>1</v>
      </c>
      <c r="AZ14" s="275">
        <v>1</v>
      </c>
      <c r="BA14" s="275">
        <v>5</v>
      </c>
      <c r="BB14" s="275">
        <v>0</v>
      </c>
      <c r="BC14" s="275">
        <v>4</v>
      </c>
      <c r="BD14" s="275">
        <v>0</v>
      </c>
      <c r="BE14" s="275">
        <v>1</v>
      </c>
      <c r="BF14" s="275">
        <v>0</v>
      </c>
      <c r="BG14" s="275">
        <v>1</v>
      </c>
      <c r="BH14" s="275">
        <v>0</v>
      </c>
      <c r="BI14" s="275">
        <v>0</v>
      </c>
      <c r="BJ14" s="275">
        <v>0</v>
      </c>
      <c r="BK14" s="275">
        <v>3</v>
      </c>
      <c r="BL14" s="275">
        <v>0</v>
      </c>
      <c r="BM14" s="275">
        <v>0</v>
      </c>
      <c r="BN14" s="275">
        <v>0</v>
      </c>
      <c r="BO14" s="275">
        <v>2</v>
      </c>
      <c r="BP14" s="275">
        <v>0</v>
      </c>
      <c r="BQ14" s="275">
        <v>0</v>
      </c>
      <c r="BR14" s="275">
        <v>0</v>
      </c>
      <c r="BS14" s="275">
        <v>0</v>
      </c>
      <c r="BT14" s="275">
        <v>0</v>
      </c>
      <c r="BU14" s="275">
        <v>2</v>
      </c>
      <c r="BV14" s="275">
        <v>0</v>
      </c>
      <c r="BW14" s="275">
        <v>3</v>
      </c>
      <c r="BX14" s="275">
        <v>2</v>
      </c>
      <c r="BY14" s="275">
        <v>3</v>
      </c>
      <c r="BZ14" s="275">
        <v>2</v>
      </c>
      <c r="CA14" s="275">
        <v>5</v>
      </c>
      <c r="CB14" s="275">
        <v>3</v>
      </c>
      <c r="CC14" s="275">
        <v>12</v>
      </c>
      <c r="CD14" s="275">
        <v>6</v>
      </c>
      <c r="CE14" s="275">
        <v>13</v>
      </c>
      <c r="CF14" s="275">
        <v>3</v>
      </c>
      <c r="CG14" s="275">
        <v>15</v>
      </c>
      <c r="CH14" s="275">
        <v>4</v>
      </c>
      <c r="CI14" s="275">
        <v>13</v>
      </c>
      <c r="CJ14" s="275">
        <v>3</v>
      </c>
      <c r="CK14" s="275">
        <v>12</v>
      </c>
      <c r="CL14" s="275">
        <v>12</v>
      </c>
      <c r="CM14" s="275">
        <v>21</v>
      </c>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row>
    <row r="15" spans="1:113" ht="15.75" customHeight="1">
      <c r="A15" s="275" t="s">
        <v>220</v>
      </c>
      <c r="B15" s="275">
        <v>9</v>
      </c>
      <c r="C15" s="275" t="s">
        <v>221</v>
      </c>
      <c r="D15" s="275" t="s">
        <v>222</v>
      </c>
      <c r="E15" s="275" t="s">
        <v>263</v>
      </c>
      <c r="F15" s="275"/>
      <c r="G15" s="275" t="s">
        <v>266</v>
      </c>
      <c r="H15" s="275" t="s">
        <v>267</v>
      </c>
      <c r="I15" s="10"/>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v>8</v>
      </c>
      <c r="AQ15" s="275">
        <v>4</v>
      </c>
      <c r="AR15" s="275">
        <v>9</v>
      </c>
      <c r="AS15" s="275">
        <v>7</v>
      </c>
      <c r="AT15" s="275">
        <v>1</v>
      </c>
      <c r="AU15" s="275">
        <v>4</v>
      </c>
      <c r="AV15" s="275">
        <v>1</v>
      </c>
      <c r="AW15" s="275">
        <v>1</v>
      </c>
      <c r="AX15" s="275">
        <v>1</v>
      </c>
      <c r="AY15" s="275">
        <v>0</v>
      </c>
      <c r="AZ15" s="275">
        <v>1</v>
      </c>
      <c r="BA15" s="275">
        <v>2</v>
      </c>
      <c r="BB15" s="275">
        <v>1</v>
      </c>
      <c r="BC15" s="275">
        <v>2</v>
      </c>
      <c r="BD15" s="275">
        <v>0</v>
      </c>
      <c r="BE15" s="275">
        <v>1</v>
      </c>
      <c r="BF15" s="275">
        <v>1</v>
      </c>
      <c r="BG15" s="275">
        <v>6</v>
      </c>
      <c r="BH15" s="275">
        <v>3</v>
      </c>
      <c r="BI15" s="275">
        <v>6</v>
      </c>
      <c r="BJ15" s="275">
        <v>2</v>
      </c>
      <c r="BK15" s="275">
        <v>2</v>
      </c>
      <c r="BL15" s="275">
        <v>3</v>
      </c>
      <c r="BM15" s="275">
        <v>1</v>
      </c>
      <c r="BN15" s="275">
        <v>4</v>
      </c>
      <c r="BO15" s="275">
        <v>4</v>
      </c>
      <c r="BP15" s="275">
        <v>1</v>
      </c>
      <c r="BQ15" s="275">
        <v>2</v>
      </c>
      <c r="BR15" s="275">
        <v>3</v>
      </c>
      <c r="BS15" s="275">
        <v>4</v>
      </c>
      <c r="BT15" s="275">
        <v>5</v>
      </c>
      <c r="BU15" s="275">
        <v>5</v>
      </c>
      <c r="BV15" s="275">
        <v>2</v>
      </c>
      <c r="BW15" s="275">
        <v>8</v>
      </c>
      <c r="BX15" s="275">
        <v>13</v>
      </c>
      <c r="BY15" s="275">
        <v>60</v>
      </c>
      <c r="BZ15" s="275">
        <v>22</v>
      </c>
      <c r="CA15" s="275">
        <v>72</v>
      </c>
      <c r="CB15" s="275">
        <v>25</v>
      </c>
      <c r="CC15" s="275">
        <v>66</v>
      </c>
      <c r="CD15" s="275">
        <v>32</v>
      </c>
      <c r="CE15" s="275">
        <v>68</v>
      </c>
      <c r="CF15" s="275">
        <v>36</v>
      </c>
      <c r="CG15" s="275">
        <v>42</v>
      </c>
      <c r="CH15" s="275">
        <v>29</v>
      </c>
      <c r="CI15" s="275">
        <v>51</v>
      </c>
      <c r="CJ15" s="275">
        <v>106</v>
      </c>
      <c r="CK15" s="275">
        <v>142</v>
      </c>
      <c r="CL15" s="275">
        <v>126</v>
      </c>
      <c r="CM15" s="275">
        <v>167</v>
      </c>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row>
    <row r="16" spans="1:113" ht="15.75" customHeight="1">
      <c r="A16" s="275" t="s">
        <v>220</v>
      </c>
      <c r="B16" s="275">
        <v>4</v>
      </c>
      <c r="C16" s="275" t="s">
        <v>221</v>
      </c>
      <c r="D16" s="275" t="s">
        <v>222</v>
      </c>
      <c r="E16" s="275" t="s">
        <v>273</v>
      </c>
      <c r="F16" s="275"/>
      <c r="G16" s="275" t="s">
        <v>274</v>
      </c>
      <c r="H16" s="275" t="s">
        <v>275</v>
      </c>
      <c r="I16" s="10"/>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v>0</v>
      </c>
      <c r="AS16" s="275">
        <v>0</v>
      </c>
      <c r="AT16" s="275">
        <v>0</v>
      </c>
      <c r="AU16" s="275">
        <v>0</v>
      </c>
      <c r="AV16" s="275">
        <v>0</v>
      </c>
      <c r="AW16" s="275">
        <v>1</v>
      </c>
      <c r="AX16" s="275">
        <v>0</v>
      </c>
      <c r="AY16" s="275">
        <v>0</v>
      </c>
      <c r="AZ16" s="275">
        <v>0</v>
      </c>
      <c r="BA16" s="275">
        <v>0</v>
      </c>
      <c r="BB16" s="275">
        <v>0</v>
      </c>
      <c r="BC16" s="275">
        <v>0</v>
      </c>
      <c r="BD16" s="275">
        <v>0</v>
      </c>
      <c r="BE16" s="275">
        <v>0</v>
      </c>
      <c r="BF16" s="275">
        <v>0</v>
      </c>
      <c r="BG16" s="275">
        <v>0</v>
      </c>
      <c r="BH16" s="275">
        <v>0</v>
      </c>
      <c r="BI16" s="275">
        <v>1</v>
      </c>
      <c r="BJ16" s="275">
        <v>0</v>
      </c>
      <c r="BK16" s="275">
        <v>1</v>
      </c>
      <c r="BL16" s="275">
        <v>0</v>
      </c>
      <c r="BM16" s="275">
        <v>0</v>
      </c>
      <c r="BN16" s="275">
        <v>0</v>
      </c>
      <c r="BO16" s="275">
        <v>0</v>
      </c>
      <c r="BP16" s="275">
        <v>0</v>
      </c>
      <c r="BQ16" s="275">
        <v>0</v>
      </c>
      <c r="BR16" s="275">
        <v>0</v>
      </c>
      <c r="BS16" s="275">
        <v>0</v>
      </c>
      <c r="BT16" s="275">
        <v>0</v>
      </c>
      <c r="BU16" s="275">
        <v>0</v>
      </c>
      <c r="BV16" s="275">
        <v>0</v>
      </c>
      <c r="BW16" s="275">
        <v>0</v>
      </c>
      <c r="BX16" s="275">
        <v>0</v>
      </c>
      <c r="BY16" s="275">
        <v>0</v>
      </c>
      <c r="BZ16" s="275">
        <v>1</v>
      </c>
      <c r="CA16" s="275">
        <v>2</v>
      </c>
      <c r="CB16" s="275">
        <v>0</v>
      </c>
      <c r="CC16" s="275">
        <v>2</v>
      </c>
      <c r="CD16" s="275">
        <v>2</v>
      </c>
      <c r="CE16" s="275">
        <v>8</v>
      </c>
      <c r="CF16" s="275">
        <v>1</v>
      </c>
      <c r="CG16" s="275">
        <v>5</v>
      </c>
      <c r="CH16" s="275">
        <v>2</v>
      </c>
      <c r="CI16" s="275">
        <v>3</v>
      </c>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row>
    <row r="17" spans="1:113" s="57" customFormat="1" ht="15.75" customHeight="1">
      <c r="A17" s="275" t="s">
        <v>936</v>
      </c>
      <c r="B17" s="275"/>
      <c r="C17" s="275" t="s">
        <v>937</v>
      </c>
      <c r="D17" s="275" t="s">
        <v>938</v>
      </c>
      <c r="E17" s="275" t="s">
        <v>939</v>
      </c>
      <c r="F17" s="275"/>
      <c r="G17" s="275" t="s">
        <v>940</v>
      </c>
      <c r="H17" s="275" t="s">
        <v>184</v>
      </c>
      <c r="I17" s="58"/>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v>17</v>
      </c>
      <c r="BS17" s="275">
        <v>29</v>
      </c>
      <c r="BT17" s="275">
        <v>52</v>
      </c>
      <c r="BU17" s="275">
        <v>43</v>
      </c>
      <c r="BV17" s="275">
        <v>17</v>
      </c>
      <c r="BW17" s="275">
        <v>10</v>
      </c>
      <c r="BX17" s="275">
        <v>20</v>
      </c>
      <c r="BY17" s="275">
        <v>43</v>
      </c>
      <c r="BZ17" s="275">
        <v>159</v>
      </c>
      <c r="CA17" s="275">
        <v>165</v>
      </c>
      <c r="CB17" s="275">
        <v>350</v>
      </c>
      <c r="CC17" s="275">
        <v>220</v>
      </c>
      <c r="CD17" s="275">
        <v>6720</v>
      </c>
      <c r="CE17" s="275">
        <v>1200</v>
      </c>
      <c r="CF17" s="275">
        <v>1180</v>
      </c>
      <c r="CG17" s="275">
        <v>492</v>
      </c>
      <c r="CH17" s="275">
        <v>2096</v>
      </c>
      <c r="CI17" s="275">
        <v>808</v>
      </c>
      <c r="CJ17" s="275">
        <v>1812</v>
      </c>
      <c r="CK17" s="275">
        <v>764</v>
      </c>
      <c r="CL17" s="275">
        <v>1408</v>
      </c>
      <c r="CM17" s="275">
        <v>704</v>
      </c>
      <c r="CN17" s="275">
        <v>1160</v>
      </c>
      <c r="CO17" s="275">
        <v>552</v>
      </c>
      <c r="CP17" s="275" t="s">
        <v>448</v>
      </c>
      <c r="CQ17" s="275" t="s">
        <v>448</v>
      </c>
      <c r="CR17" s="275">
        <v>922</v>
      </c>
      <c r="CS17" s="275">
        <f>67*8</f>
        <v>536</v>
      </c>
      <c r="CT17" s="275" t="s">
        <v>448</v>
      </c>
      <c r="CU17" s="275" t="s">
        <v>448</v>
      </c>
      <c r="CV17" s="275">
        <v>544</v>
      </c>
      <c r="CW17" s="275">
        <v>456</v>
      </c>
      <c r="CX17" s="275"/>
      <c r="CY17" s="275"/>
      <c r="CZ17" s="275">
        <v>50</v>
      </c>
      <c r="DA17" s="275">
        <v>35</v>
      </c>
      <c r="DB17" s="275"/>
      <c r="DC17" s="275"/>
      <c r="DD17" s="275">
        <v>18</v>
      </c>
      <c r="DE17" s="275">
        <v>29</v>
      </c>
      <c r="DF17" s="275"/>
      <c r="DG17" s="275"/>
      <c r="DH17" s="275"/>
      <c r="DI17" s="275"/>
    </row>
    <row r="18" spans="1:113" s="167" customFormat="1" ht="15.75" customHeight="1">
      <c r="A18" s="119"/>
      <c r="B18" s="119"/>
      <c r="C18" s="119"/>
      <c r="D18" s="119"/>
      <c r="E18" s="119"/>
      <c r="F18" s="119"/>
      <c r="G18" s="119"/>
      <c r="H18" s="119"/>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row>
    <row r="19" spans="1:113" ht="15.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s="53" customFormat="1" ht="15.75" customHeight="1">
      <c r="A20" s="54"/>
      <c r="B20" s="54"/>
      <c r="C20" s="54"/>
      <c r="D20" s="54"/>
      <c r="E20" s="54"/>
      <c r="F20" s="54"/>
      <c r="G20" s="54"/>
      <c r="H20" s="54"/>
      <c r="I20" s="54"/>
      <c r="J20" s="54" t="s">
        <v>673</v>
      </c>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row>
    <row r="21" spans="1:113" ht="15.75" customHeight="1">
      <c r="A21" s="10"/>
      <c r="B21" s="10"/>
      <c r="C21" s="10"/>
      <c r="D21" s="10"/>
      <c r="E21" s="10"/>
      <c r="F21" s="10"/>
      <c r="G21" s="10"/>
      <c r="H21" s="10"/>
      <c r="I21" s="10"/>
      <c r="J21" s="75">
        <f>SUM(J5:J17)</f>
        <v>0</v>
      </c>
      <c r="K21" s="168">
        <f t="shared" ref="K21:BV21" si="0">SUM(K5:K17)</f>
        <v>0</v>
      </c>
      <c r="L21" s="168">
        <f t="shared" si="0"/>
        <v>0</v>
      </c>
      <c r="M21" s="168">
        <f t="shared" si="0"/>
        <v>0</v>
      </c>
      <c r="N21" s="168">
        <f t="shared" si="0"/>
        <v>0</v>
      </c>
      <c r="O21" s="168">
        <f t="shared" si="0"/>
        <v>0</v>
      </c>
      <c r="P21" s="168">
        <f t="shared" si="0"/>
        <v>0</v>
      </c>
      <c r="Q21" s="168">
        <f t="shared" si="0"/>
        <v>0</v>
      </c>
      <c r="R21" s="168">
        <f t="shared" si="0"/>
        <v>0</v>
      </c>
      <c r="S21" s="168">
        <f t="shared" si="0"/>
        <v>0</v>
      </c>
      <c r="T21" s="168">
        <f>SUM(T5:T17)</f>
        <v>0</v>
      </c>
      <c r="U21" s="168">
        <f t="shared" si="0"/>
        <v>0</v>
      </c>
      <c r="V21" s="168">
        <f t="shared" si="0"/>
        <v>0</v>
      </c>
      <c r="W21" s="168">
        <f t="shared" si="0"/>
        <v>0</v>
      </c>
      <c r="X21" s="168">
        <f t="shared" si="0"/>
        <v>0</v>
      </c>
      <c r="Y21" s="168">
        <f t="shared" si="0"/>
        <v>0</v>
      </c>
      <c r="Z21" s="168">
        <f t="shared" si="0"/>
        <v>0</v>
      </c>
      <c r="AA21" s="168">
        <f t="shared" si="0"/>
        <v>0</v>
      </c>
      <c r="AB21" s="168">
        <f t="shared" si="0"/>
        <v>0</v>
      </c>
      <c r="AC21" s="168">
        <f t="shared" si="0"/>
        <v>0</v>
      </c>
      <c r="AD21" s="168">
        <f t="shared" si="0"/>
        <v>0</v>
      </c>
      <c r="AE21" s="168">
        <f t="shared" si="0"/>
        <v>0</v>
      </c>
      <c r="AF21" s="168">
        <f t="shared" si="0"/>
        <v>0</v>
      </c>
      <c r="AG21" s="168">
        <f t="shared" si="0"/>
        <v>0</v>
      </c>
      <c r="AH21" s="168">
        <f t="shared" si="0"/>
        <v>0</v>
      </c>
      <c r="AI21" s="168">
        <f t="shared" si="0"/>
        <v>0</v>
      </c>
      <c r="AJ21" s="168">
        <f t="shared" si="0"/>
        <v>0</v>
      </c>
      <c r="AK21" s="168">
        <f t="shared" si="0"/>
        <v>0</v>
      </c>
      <c r="AL21" s="168">
        <f t="shared" si="0"/>
        <v>0</v>
      </c>
      <c r="AM21" s="168">
        <f t="shared" si="0"/>
        <v>0</v>
      </c>
      <c r="AN21" s="168">
        <f t="shared" si="0"/>
        <v>0</v>
      </c>
      <c r="AO21" s="168">
        <f t="shared" si="0"/>
        <v>0</v>
      </c>
      <c r="AP21" s="168">
        <f t="shared" si="0"/>
        <v>17</v>
      </c>
      <c r="AQ21" s="168">
        <f t="shared" si="0"/>
        <v>31</v>
      </c>
      <c r="AR21" s="168">
        <f t="shared" si="0"/>
        <v>26</v>
      </c>
      <c r="AS21" s="168">
        <f t="shared" si="0"/>
        <v>38</v>
      </c>
      <c r="AT21" s="168">
        <f t="shared" si="0"/>
        <v>7</v>
      </c>
      <c r="AU21" s="168">
        <f t="shared" si="0"/>
        <v>22</v>
      </c>
      <c r="AV21" s="168">
        <f t="shared" si="0"/>
        <v>10</v>
      </c>
      <c r="AW21" s="168">
        <f t="shared" si="0"/>
        <v>42</v>
      </c>
      <c r="AX21" s="168">
        <f t="shared" si="0"/>
        <v>12</v>
      </c>
      <c r="AY21" s="168">
        <f t="shared" si="0"/>
        <v>48</v>
      </c>
      <c r="AZ21" s="168">
        <f t="shared" si="0"/>
        <v>7</v>
      </c>
      <c r="BA21" s="168">
        <f t="shared" si="0"/>
        <v>42</v>
      </c>
      <c r="BB21" s="168">
        <f t="shared" si="0"/>
        <v>2</v>
      </c>
      <c r="BC21" s="168">
        <f t="shared" si="0"/>
        <v>21</v>
      </c>
      <c r="BD21" s="168">
        <f t="shared" si="0"/>
        <v>1</v>
      </c>
      <c r="BE21" s="168">
        <f t="shared" si="0"/>
        <v>39</v>
      </c>
      <c r="BF21" s="168">
        <f t="shared" si="0"/>
        <v>3</v>
      </c>
      <c r="BG21" s="168">
        <f t="shared" si="0"/>
        <v>33</v>
      </c>
      <c r="BH21" s="168">
        <f t="shared" si="0"/>
        <v>5</v>
      </c>
      <c r="BI21" s="168">
        <f t="shared" si="0"/>
        <v>31</v>
      </c>
      <c r="BJ21" s="168">
        <f t="shared" si="0"/>
        <v>44</v>
      </c>
      <c r="BK21" s="168">
        <f t="shared" si="0"/>
        <v>70</v>
      </c>
      <c r="BL21" s="168">
        <f t="shared" si="0"/>
        <v>116</v>
      </c>
      <c r="BM21" s="168">
        <f t="shared" si="0"/>
        <v>123</v>
      </c>
      <c r="BN21" s="168">
        <f t="shared" si="0"/>
        <v>116</v>
      </c>
      <c r="BO21" s="168">
        <f t="shared" si="0"/>
        <v>126</v>
      </c>
      <c r="BP21" s="168">
        <f t="shared" si="0"/>
        <v>23</v>
      </c>
      <c r="BQ21" s="168">
        <f t="shared" si="0"/>
        <v>49</v>
      </c>
      <c r="BR21" s="168">
        <f t="shared" si="0"/>
        <v>22</v>
      </c>
      <c r="BS21" s="168">
        <f t="shared" si="0"/>
        <v>51</v>
      </c>
      <c r="BT21" s="168">
        <f t="shared" si="0"/>
        <v>67</v>
      </c>
      <c r="BU21" s="168">
        <f t="shared" si="0"/>
        <v>61</v>
      </c>
      <c r="BV21" s="168">
        <f t="shared" si="0"/>
        <v>30</v>
      </c>
      <c r="BW21" s="168">
        <f t="shared" ref="BW21:DI21" si="1">SUM(BW5:BW17)</f>
        <v>40</v>
      </c>
      <c r="BX21" s="168">
        <f t="shared" si="1"/>
        <v>73</v>
      </c>
      <c r="BY21" s="168">
        <f t="shared" si="1"/>
        <v>191</v>
      </c>
      <c r="BZ21" s="168">
        <f t="shared" si="1"/>
        <v>299</v>
      </c>
      <c r="CA21" s="168">
        <f t="shared" si="1"/>
        <v>395</v>
      </c>
      <c r="CB21" s="168">
        <f t="shared" si="1"/>
        <v>523</v>
      </c>
      <c r="CC21" s="168">
        <f t="shared" si="1"/>
        <v>483</v>
      </c>
      <c r="CD21" s="168">
        <f t="shared" si="1"/>
        <v>6982</v>
      </c>
      <c r="CE21" s="168">
        <f t="shared" si="1"/>
        <v>1606</v>
      </c>
      <c r="CF21" s="168">
        <f t="shared" si="1"/>
        <v>1380</v>
      </c>
      <c r="CG21" s="168">
        <f t="shared" si="1"/>
        <v>784</v>
      </c>
      <c r="CH21" s="168">
        <f t="shared" si="1"/>
        <v>2284</v>
      </c>
      <c r="CI21" s="168">
        <f t="shared" si="1"/>
        <v>1118</v>
      </c>
      <c r="CJ21" s="168">
        <f t="shared" si="1"/>
        <v>2084</v>
      </c>
      <c r="CK21" s="168">
        <f t="shared" si="1"/>
        <v>1182</v>
      </c>
      <c r="CL21" s="168">
        <f t="shared" si="1"/>
        <v>1693</v>
      </c>
      <c r="CM21" s="168">
        <f t="shared" si="1"/>
        <v>1162</v>
      </c>
      <c r="CN21" s="168">
        <f t="shared" si="1"/>
        <v>1160</v>
      </c>
      <c r="CO21" s="168">
        <f t="shared" si="1"/>
        <v>552</v>
      </c>
      <c r="CP21" s="168">
        <f t="shared" si="1"/>
        <v>0</v>
      </c>
      <c r="CQ21" s="168">
        <f t="shared" si="1"/>
        <v>0</v>
      </c>
      <c r="CR21" s="168">
        <f t="shared" si="1"/>
        <v>922</v>
      </c>
      <c r="CS21" s="168">
        <f t="shared" si="1"/>
        <v>536</v>
      </c>
      <c r="CT21" s="168">
        <f t="shared" si="1"/>
        <v>0</v>
      </c>
      <c r="CU21" s="168">
        <f t="shared" si="1"/>
        <v>0</v>
      </c>
      <c r="CV21" s="168">
        <f t="shared" si="1"/>
        <v>544</v>
      </c>
      <c r="CW21" s="168">
        <f t="shared" si="1"/>
        <v>456</v>
      </c>
      <c r="CX21" s="168">
        <f t="shared" si="1"/>
        <v>0</v>
      </c>
      <c r="CY21" s="168">
        <f t="shared" si="1"/>
        <v>0</v>
      </c>
      <c r="CZ21" s="168">
        <f t="shared" si="1"/>
        <v>50</v>
      </c>
      <c r="DA21" s="168">
        <f t="shared" si="1"/>
        <v>35</v>
      </c>
      <c r="DB21" s="168">
        <f t="shared" si="1"/>
        <v>0</v>
      </c>
      <c r="DC21" s="168">
        <f t="shared" si="1"/>
        <v>0</v>
      </c>
      <c r="DD21" s="168">
        <f t="shared" si="1"/>
        <v>18</v>
      </c>
      <c r="DE21" s="168">
        <f t="shared" si="1"/>
        <v>29</v>
      </c>
      <c r="DF21" s="168">
        <f t="shared" si="1"/>
        <v>0</v>
      </c>
      <c r="DG21" s="168">
        <f t="shared" si="1"/>
        <v>0</v>
      </c>
      <c r="DH21" s="168">
        <f t="shared" si="1"/>
        <v>0</v>
      </c>
      <c r="DI21" s="168">
        <f t="shared" si="1"/>
        <v>0</v>
      </c>
    </row>
    <row r="22" spans="1:113" ht="15.75" customHeight="1">
      <c r="A22" s="10"/>
      <c r="B22" s="10"/>
      <c r="C22" s="10"/>
      <c r="D22" s="10"/>
      <c r="E22" s="10"/>
      <c r="F22" s="10"/>
      <c r="G22" s="10"/>
      <c r="H22" s="10"/>
      <c r="I22" s="10"/>
      <c r="J22" s="281">
        <f>SUM(J21:K21)</f>
        <v>0</v>
      </c>
      <c r="K22" s="281"/>
      <c r="L22" s="281">
        <f t="shared" ref="L22" si="2">SUM(L21:M21)</f>
        <v>0</v>
      </c>
      <c r="M22" s="281"/>
      <c r="N22" s="281">
        <f>SUM(N21:O21)</f>
        <v>0</v>
      </c>
      <c r="O22" s="281"/>
      <c r="P22" s="281">
        <f t="shared" ref="P22" si="3">SUM(P21:Q21)</f>
        <v>0</v>
      </c>
      <c r="Q22" s="281"/>
      <c r="R22" s="281">
        <f t="shared" ref="R22" si="4">SUM(R21:S21)</f>
        <v>0</v>
      </c>
      <c r="S22" s="281"/>
      <c r="T22" s="281">
        <f>SUM(T21:U21)</f>
        <v>0</v>
      </c>
      <c r="U22" s="281"/>
      <c r="V22" s="281">
        <f t="shared" ref="V22" si="5">SUM(V21:W21)</f>
        <v>0</v>
      </c>
      <c r="W22" s="281"/>
      <c r="X22" s="281">
        <f t="shared" ref="X22" si="6">SUM(X21:Y21)</f>
        <v>0</v>
      </c>
      <c r="Y22" s="281"/>
      <c r="Z22" s="281">
        <f t="shared" ref="Z22" si="7">SUM(Z21:AA21)</f>
        <v>0</v>
      </c>
      <c r="AA22" s="281"/>
      <c r="AB22" s="281">
        <f t="shared" ref="AB22" si="8">SUM(AB21:AC21)</f>
        <v>0</v>
      </c>
      <c r="AC22" s="281"/>
      <c r="AD22" s="281">
        <f t="shared" ref="AD22" si="9">SUM(AD21:AE21)</f>
        <v>0</v>
      </c>
      <c r="AE22" s="281"/>
      <c r="AF22" s="281">
        <f t="shared" ref="AF22" si="10">SUM(AF21:AG21)</f>
        <v>0</v>
      </c>
      <c r="AG22" s="281"/>
      <c r="AH22" s="281">
        <f t="shared" ref="AH22" si="11">SUM(AH21:AI21)</f>
        <v>0</v>
      </c>
      <c r="AI22" s="281"/>
      <c r="AJ22" s="281">
        <f t="shared" ref="AJ22" si="12">SUM(AJ21:AK21)</f>
        <v>0</v>
      </c>
      <c r="AK22" s="281"/>
      <c r="AL22" s="281">
        <f t="shared" ref="AL22" si="13">SUM(AL21:AM21)</f>
        <v>0</v>
      </c>
      <c r="AM22" s="281"/>
      <c r="AN22" s="281">
        <f t="shared" ref="AN22" si="14">SUM(AN21:AO21)</f>
        <v>0</v>
      </c>
      <c r="AO22" s="281"/>
      <c r="AP22" s="281">
        <f>SUM(AP21:AQ21)</f>
        <v>48</v>
      </c>
      <c r="AQ22" s="281"/>
      <c r="AR22" s="281">
        <f>SUM(AR21:AS21)</f>
        <v>64</v>
      </c>
      <c r="AS22" s="281"/>
      <c r="AT22" s="281">
        <f>SUM(AT21:AU21)</f>
        <v>29</v>
      </c>
      <c r="AU22" s="281"/>
      <c r="AV22" s="281">
        <f t="shared" ref="AV22" si="15">SUM(AV21:AW21)</f>
        <v>52</v>
      </c>
      <c r="AW22" s="281"/>
      <c r="AX22" s="281">
        <f t="shared" ref="AX22" si="16">SUM(AX21:AY21)</f>
        <v>60</v>
      </c>
      <c r="AY22" s="281"/>
      <c r="AZ22" s="281">
        <f t="shared" ref="AZ22" si="17">SUM(AZ21:BA21)</f>
        <v>49</v>
      </c>
      <c r="BA22" s="281"/>
      <c r="BB22" s="281">
        <f t="shared" ref="BB22" si="18">SUM(BB21:BC21)</f>
        <v>23</v>
      </c>
      <c r="BC22" s="281"/>
      <c r="BD22" s="281">
        <f t="shared" ref="BD22" si="19">SUM(BD21:BE21)</f>
        <v>40</v>
      </c>
      <c r="BE22" s="281"/>
      <c r="BF22" s="281">
        <f t="shared" ref="BF22" si="20">SUM(BF21:BG21)</f>
        <v>36</v>
      </c>
      <c r="BG22" s="281"/>
      <c r="BH22" s="281">
        <f t="shared" ref="BH22" si="21">SUM(BH21:BI21)</f>
        <v>36</v>
      </c>
      <c r="BI22" s="281"/>
      <c r="BJ22" s="281">
        <f t="shared" ref="BJ22" si="22">SUM(BJ21:BK21)</f>
        <v>114</v>
      </c>
      <c r="BK22" s="281"/>
      <c r="BL22" s="281">
        <f t="shared" ref="BL22" si="23">SUM(BL21:BM21)</f>
        <v>239</v>
      </c>
      <c r="BM22" s="281"/>
      <c r="BN22" s="281">
        <f t="shared" ref="BN22" si="24">SUM(BN21:BO21)</f>
        <v>242</v>
      </c>
      <c r="BO22" s="281"/>
      <c r="BP22" s="281">
        <f t="shared" ref="BP22" si="25">SUM(BP21:BQ21)</f>
        <v>72</v>
      </c>
      <c r="BQ22" s="281"/>
      <c r="BR22" s="281">
        <f t="shared" ref="BR22" si="26">SUM(BR21:BS21)</f>
        <v>73</v>
      </c>
      <c r="BS22" s="281"/>
      <c r="BT22" s="281">
        <f t="shared" ref="BT22" si="27">SUM(BT21:BU21)</f>
        <v>128</v>
      </c>
      <c r="BU22" s="281"/>
      <c r="BV22" s="281">
        <f t="shared" ref="BV22" si="28">SUM(BV21:BW21)</f>
        <v>70</v>
      </c>
      <c r="BW22" s="281"/>
      <c r="BX22" s="281">
        <f t="shared" ref="BX22" si="29">SUM(BX21:BY21)</f>
        <v>264</v>
      </c>
      <c r="BY22" s="281"/>
      <c r="BZ22" s="281">
        <f t="shared" ref="BZ22" si="30">SUM(BZ21:CA21)</f>
        <v>694</v>
      </c>
      <c r="CA22" s="281"/>
      <c r="CB22" s="281">
        <f t="shared" ref="CB22" si="31">SUM(CB21:CC21)</f>
        <v>1006</v>
      </c>
      <c r="CC22" s="281"/>
      <c r="CD22" s="281">
        <f t="shared" ref="CD22" si="32">SUM(CD21:CE21)</f>
        <v>8588</v>
      </c>
      <c r="CE22" s="281"/>
      <c r="CF22" s="281">
        <f t="shared" ref="CF22" si="33">SUM(CF21:CG21)</f>
        <v>2164</v>
      </c>
      <c r="CG22" s="281"/>
      <c r="CH22" s="281">
        <f t="shared" ref="CH22" si="34">SUM(CH21:CI21)</f>
        <v>3402</v>
      </c>
      <c r="CI22" s="281"/>
      <c r="CJ22" s="281">
        <f t="shared" ref="CJ22" si="35">SUM(CJ21:CK21)</f>
        <v>3266</v>
      </c>
      <c r="CK22" s="281"/>
      <c r="CL22" s="281">
        <f t="shared" ref="CL22" si="36">SUM(CL21:CM21)</f>
        <v>2855</v>
      </c>
      <c r="CM22" s="281"/>
      <c r="CN22" s="281">
        <f t="shared" ref="CN22" si="37">SUM(CN21:CO21)</f>
        <v>1712</v>
      </c>
      <c r="CO22" s="281"/>
      <c r="CP22" s="281">
        <f t="shared" ref="CP22" si="38">SUM(CP21:CQ21)</f>
        <v>0</v>
      </c>
      <c r="CQ22" s="281"/>
      <c r="CR22" s="281">
        <f t="shared" ref="CR22" si="39">SUM(CR21:CS21)</f>
        <v>1458</v>
      </c>
      <c r="CS22" s="281"/>
      <c r="CT22" s="281">
        <f t="shared" ref="CT22" si="40">SUM(CT21:CU21)</f>
        <v>0</v>
      </c>
      <c r="CU22" s="281"/>
      <c r="CV22" s="281">
        <f t="shared" ref="CV22" si="41">SUM(CV21:CW21)</f>
        <v>1000</v>
      </c>
      <c r="CW22" s="281"/>
      <c r="CX22" s="281">
        <f t="shared" ref="CX22" si="42">SUM(CX21:CY21)</f>
        <v>0</v>
      </c>
      <c r="CY22" s="281"/>
      <c r="CZ22" s="281">
        <f t="shared" ref="CZ22" si="43">SUM(CZ21:DA21)</f>
        <v>85</v>
      </c>
      <c r="DA22" s="281"/>
      <c r="DB22" s="281">
        <f t="shared" ref="DB22" si="44">SUM(DB21:DC21)</f>
        <v>0</v>
      </c>
      <c r="DC22" s="281"/>
      <c r="DD22" s="281">
        <f t="shared" ref="DD22" si="45">SUM(DD21:DE21)</f>
        <v>47</v>
      </c>
      <c r="DE22" s="281"/>
      <c r="DF22" s="281">
        <f t="shared" ref="DF22" si="46">SUM(DF21:DG21)</f>
        <v>0</v>
      </c>
      <c r="DG22" s="281"/>
      <c r="DH22" s="281">
        <f>SUM(DH21:DI21)</f>
        <v>0</v>
      </c>
      <c r="DI22" s="281"/>
    </row>
    <row r="23" spans="1:11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51" t="s">
        <v>667</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10">
        <f>COUNT(J5:J17)</f>
        <v>0</v>
      </c>
      <c r="K25" s="168">
        <f t="shared" ref="K25:BV25" si="47">COUNT(K5:K17)</f>
        <v>0</v>
      </c>
      <c r="L25" s="168">
        <f t="shared" si="47"/>
        <v>0</v>
      </c>
      <c r="M25" s="168">
        <f t="shared" si="47"/>
        <v>0</v>
      </c>
      <c r="N25" s="168">
        <f t="shared" si="47"/>
        <v>0</v>
      </c>
      <c r="O25" s="168">
        <f>COUNT(O5:O17)</f>
        <v>0</v>
      </c>
      <c r="P25" s="168">
        <f t="shared" si="47"/>
        <v>0</v>
      </c>
      <c r="Q25" s="168">
        <f t="shared" si="47"/>
        <v>0</v>
      </c>
      <c r="R25" s="168">
        <f t="shared" si="47"/>
        <v>0</v>
      </c>
      <c r="S25" s="168">
        <f t="shared" si="47"/>
        <v>0</v>
      </c>
      <c r="T25" s="168">
        <f t="shared" si="47"/>
        <v>0</v>
      </c>
      <c r="U25" s="168">
        <f t="shared" si="47"/>
        <v>0</v>
      </c>
      <c r="V25" s="168">
        <f t="shared" si="47"/>
        <v>0</v>
      </c>
      <c r="W25" s="168">
        <f t="shared" si="47"/>
        <v>0</v>
      </c>
      <c r="X25" s="168">
        <f t="shared" si="47"/>
        <v>0</v>
      </c>
      <c r="Y25" s="168">
        <f t="shared" si="47"/>
        <v>0</v>
      </c>
      <c r="Z25" s="168">
        <f t="shared" si="47"/>
        <v>0</v>
      </c>
      <c r="AA25" s="168">
        <f t="shared" si="47"/>
        <v>0</v>
      </c>
      <c r="AB25" s="168">
        <f t="shared" si="47"/>
        <v>0</v>
      </c>
      <c r="AC25" s="168">
        <f t="shared" si="47"/>
        <v>0</v>
      </c>
      <c r="AD25" s="168">
        <f t="shared" si="47"/>
        <v>0</v>
      </c>
      <c r="AE25" s="168">
        <f t="shared" si="47"/>
        <v>0</v>
      </c>
      <c r="AF25" s="168">
        <f t="shared" si="47"/>
        <v>0</v>
      </c>
      <c r="AG25" s="168">
        <f t="shared" si="47"/>
        <v>0</v>
      </c>
      <c r="AH25" s="168">
        <f t="shared" si="47"/>
        <v>0</v>
      </c>
      <c r="AI25" s="168">
        <f t="shared" si="47"/>
        <v>0</v>
      </c>
      <c r="AJ25" s="168">
        <f t="shared" si="47"/>
        <v>0</v>
      </c>
      <c r="AK25" s="168">
        <f t="shared" si="47"/>
        <v>0</v>
      </c>
      <c r="AL25" s="168">
        <f t="shared" si="47"/>
        <v>0</v>
      </c>
      <c r="AM25" s="168">
        <f t="shared" si="47"/>
        <v>0</v>
      </c>
      <c r="AN25" s="168">
        <f t="shared" si="47"/>
        <v>0</v>
      </c>
      <c r="AO25" s="168">
        <f t="shared" si="47"/>
        <v>0</v>
      </c>
      <c r="AP25" s="168">
        <f t="shared" si="47"/>
        <v>10</v>
      </c>
      <c r="AQ25" s="168">
        <f t="shared" si="47"/>
        <v>10</v>
      </c>
      <c r="AR25" s="168">
        <f t="shared" si="47"/>
        <v>12</v>
      </c>
      <c r="AS25" s="168">
        <f t="shared" si="47"/>
        <v>12</v>
      </c>
      <c r="AT25" s="168">
        <f t="shared" si="47"/>
        <v>12</v>
      </c>
      <c r="AU25" s="168">
        <f t="shared" si="47"/>
        <v>12</v>
      </c>
      <c r="AV25" s="168">
        <f t="shared" si="47"/>
        <v>12</v>
      </c>
      <c r="AW25" s="168">
        <f t="shared" si="47"/>
        <v>12</v>
      </c>
      <c r="AX25" s="168">
        <f t="shared" si="47"/>
        <v>12</v>
      </c>
      <c r="AY25" s="168">
        <f t="shared" si="47"/>
        <v>12</v>
      </c>
      <c r="AZ25" s="168">
        <f t="shared" si="47"/>
        <v>12</v>
      </c>
      <c r="BA25" s="168">
        <f t="shared" si="47"/>
        <v>12</v>
      </c>
      <c r="BB25" s="168">
        <f t="shared" si="47"/>
        <v>12</v>
      </c>
      <c r="BC25" s="168">
        <f t="shared" si="47"/>
        <v>12</v>
      </c>
      <c r="BD25" s="168">
        <f t="shared" si="47"/>
        <v>12</v>
      </c>
      <c r="BE25" s="168">
        <f t="shared" si="47"/>
        <v>12</v>
      </c>
      <c r="BF25" s="168">
        <f t="shared" si="47"/>
        <v>12</v>
      </c>
      <c r="BG25" s="168">
        <f t="shared" si="47"/>
        <v>12</v>
      </c>
      <c r="BH25" s="168">
        <f t="shared" si="47"/>
        <v>12</v>
      </c>
      <c r="BI25" s="168">
        <f t="shared" si="47"/>
        <v>12</v>
      </c>
      <c r="BJ25" s="168">
        <f t="shared" si="47"/>
        <v>12</v>
      </c>
      <c r="BK25" s="168">
        <f t="shared" si="47"/>
        <v>12</v>
      </c>
      <c r="BL25" s="168">
        <f t="shared" si="47"/>
        <v>12</v>
      </c>
      <c r="BM25" s="168">
        <f t="shared" si="47"/>
        <v>12</v>
      </c>
      <c r="BN25" s="168">
        <f t="shared" si="47"/>
        <v>12</v>
      </c>
      <c r="BO25" s="168">
        <f t="shared" si="47"/>
        <v>12</v>
      </c>
      <c r="BP25" s="168">
        <f t="shared" si="47"/>
        <v>12</v>
      </c>
      <c r="BQ25" s="168">
        <f t="shared" si="47"/>
        <v>12</v>
      </c>
      <c r="BR25" s="168">
        <f t="shared" si="47"/>
        <v>13</v>
      </c>
      <c r="BS25" s="168">
        <f t="shared" si="47"/>
        <v>13</v>
      </c>
      <c r="BT25" s="168">
        <f t="shared" si="47"/>
        <v>13</v>
      </c>
      <c r="BU25" s="168">
        <f t="shared" si="47"/>
        <v>13</v>
      </c>
      <c r="BV25" s="168">
        <f t="shared" si="47"/>
        <v>13</v>
      </c>
      <c r="BW25" s="168">
        <f t="shared" ref="BW25:DH25" si="48">COUNT(BW5:BW17)</f>
        <v>13</v>
      </c>
      <c r="BX25" s="168">
        <f t="shared" si="48"/>
        <v>13</v>
      </c>
      <c r="BY25" s="168">
        <f t="shared" si="48"/>
        <v>13</v>
      </c>
      <c r="BZ25" s="168">
        <f t="shared" si="48"/>
        <v>13</v>
      </c>
      <c r="CA25" s="168">
        <f t="shared" si="48"/>
        <v>13</v>
      </c>
      <c r="CB25" s="168">
        <f t="shared" si="48"/>
        <v>13</v>
      </c>
      <c r="CC25" s="168">
        <f t="shared" si="48"/>
        <v>13</v>
      </c>
      <c r="CD25" s="168">
        <f t="shared" si="48"/>
        <v>13</v>
      </c>
      <c r="CE25" s="168">
        <f t="shared" si="48"/>
        <v>13</v>
      </c>
      <c r="CF25" s="168">
        <f t="shared" si="48"/>
        <v>13</v>
      </c>
      <c r="CG25" s="168">
        <f t="shared" si="48"/>
        <v>13</v>
      </c>
      <c r="CH25" s="168">
        <f t="shared" si="48"/>
        <v>13</v>
      </c>
      <c r="CI25" s="168">
        <f t="shared" si="48"/>
        <v>13</v>
      </c>
      <c r="CJ25" s="168">
        <f t="shared" si="48"/>
        <v>12</v>
      </c>
      <c r="CK25" s="168">
        <f t="shared" si="48"/>
        <v>12</v>
      </c>
      <c r="CL25" s="168">
        <f t="shared" si="48"/>
        <v>12</v>
      </c>
      <c r="CM25" s="168">
        <f t="shared" si="48"/>
        <v>12</v>
      </c>
      <c r="CN25" s="168">
        <f t="shared" si="48"/>
        <v>1</v>
      </c>
      <c r="CO25" s="168">
        <f t="shared" si="48"/>
        <v>1</v>
      </c>
      <c r="CP25" s="168">
        <f t="shared" si="48"/>
        <v>0</v>
      </c>
      <c r="CQ25" s="168">
        <f t="shared" si="48"/>
        <v>0</v>
      </c>
      <c r="CR25" s="168">
        <f t="shared" si="48"/>
        <v>1</v>
      </c>
      <c r="CS25" s="168">
        <f t="shared" si="48"/>
        <v>1</v>
      </c>
      <c r="CT25" s="168">
        <f t="shared" si="48"/>
        <v>0</v>
      </c>
      <c r="CU25" s="168">
        <f t="shared" si="48"/>
        <v>0</v>
      </c>
      <c r="CV25" s="168">
        <f t="shared" si="48"/>
        <v>1</v>
      </c>
      <c r="CW25" s="168">
        <f t="shared" si="48"/>
        <v>1</v>
      </c>
      <c r="CX25" s="168">
        <f t="shared" si="48"/>
        <v>0</v>
      </c>
      <c r="CY25" s="168">
        <f t="shared" si="48"/>
        <v>0</v>
      </c>
      <c r="CZ25" s="168">
        <f t="shared" si="48"/>
        <v>1</v>
      </c>
      <c r="DA25" s="168">
        <f t="shared" si="48"/>
        <v>1</v>
      </c>
      <c r="DB25" s="168">
        <f t="shared" si="48"/>
        <v>0</v>
      </c>
      <c r="DC25" s="168">
        <f t="shared" si="48"/>
        <v>0</v>
      </c>
      <c r="DD25" s="168">
        <f t="shared" si="48"/>
        <v>1</v>
      </c>
      <c r="DE25" s="168">
        <f t="shared" si="48"/>
        <v>1</v>
      </c>
      <c r="DF25" s="168">
        <f t="shared" si="48"/>
        <v>0</v>
      </c>
      <c r="DG25" s="168">
        <f t="shared" si="48"/>
        <v>0</v>
      </c>
      <c r="DH25" s="168">
        <f t="shared" si="48"/>
        <v>0</v>
      </c>
      <c r="DI25" s="168">
        <f>COUNT(DI5:DI17)</f>
        <v>0</v>
      </c>
    </row>
    <row r="26" spans="1:113" ht="15.75" customHeight="1">
      <c r="A26" s="10"/>
      <c r="B26" s="10"/>
      <c r="C26" s="10"/>
      <c r="D26" s="10"/>
      <c r="E26" s="10"/>
      <c r="F26" s="10"/>
      <c r="G26" s="10"/>
      <c r="H26" s="10"/>
      <c r="I26" s="10"/>
      <c r="J26" s="281">
        <f>MAX(J25:K25)</f>
        <v>0</v>
      </c>
      <c r="K26" s="281"/>
      <c r="L26" s="281">
        <f>MAX(L25:M25)</f>
        <v>0</v>
      </c>
      <c r="M26" s="281"/>
      <c r="N26" s="281">
        <f t="shared" ref="N26" si="49">MAX(N25:O25)</f>
        <v>0</v>
      </c>
      <c r="O26" s="281"/>
      <c r="P26" s="281">
        <f>MAX(P25:Q25)</f>
        <v>0</v>
      </c>
      <c r="Q26" s="281"/>
      <c r="R26" s="281">
        <f t="shared" ref="R26" si="50">MAX(R25:S25)</f>
        <v>0</v>
      </c>
      <c r="S26" s="281"/>
      <c r="T26" s="281">
        <f t="shared" ref="T26" si="51">MAX(T25:U25)</f>
        <v>0</v>
      </c>
      <c r="U26" s="281"/>
      <c r="V26" s="281">
        <f t="shared" ref="V26" si="52">MAX(V25:W25)</f>
        <v>0</v>
      </c>
      <c r="W26" s="281"/>
      <c r="X26" s="281">
        <f t="shared" ref="X26" si="53">MAX(X25:Y25)</f>
        <v>0</v>
      </c>
      <c r="Y26" s="281"/>
      <c r="Z26" s="281">
        <f t="shared" ref="Z26" si="54">MAX(Z25:AA25)</f>
        <v>0</v>
      </c>
      <c r="AA26" s="281"/>
      <c r="AB26" s="281">
        <f t="shared" ref="AB26" si="55">MAX(AB25:AC25)</f>
        <v>0</v>
      </c>
      <c r="AC26" s="281"/>
      <c r="AD26" s="281">
        <f t="shared" ref="AD26" si="56">MAX(AD25:AE25)</f>
        <v>0</v>
      </c>
      <c r="AE26" s="281"/>
      <c r="AF26" s="281">
        <f t="shared" ref="AF26" si="57">MAX(AF25:AG25)</f>
        <v>0</v>
      </c>
      <c r="AG26" s="281"/>
      <c r="AH26" s="281">
        <f t="shared" ref="AH26" si="58">MAX(AH25:AI25)</f>
        <v>0</v>
      </c>
      <c r="AI26" s="281"/>
      <c r="AJ26" s="281">
        <f t="shared" ref="AJ26" si="59">MAX(AJ25:AK25)</f>
        <v>0</v>
      </c>
      <c r="AK26" s="281"/>
      <c r="AL26" s="281">
        <f t="shared" ref="AL26" si="60">MAX(AL25:AM25)</f>
        <v>0</v>
      </c>
      <c r="AM26" s="281"/>
      <c r="AN26" s="281">
        <f t="shared" ref="AN26" si="61">MAX(AN25:AO25)</f>
        <v>0</v>
      </c>
      <c r="AO26" s="281"/>
      <c r="AP26" s="281">
        <f t="shared" ref="AP26" si="62">MAX(AP25:AQ25)</f>
        <v>10</v>
      </c>
      <c r="AQ26" s="281"/>
      <c r="AR26" s="281">
        <f t="shared" ref="AR26" si="63">MAX(AR25:AS25)</f>
        <v>12</v>
      </c>
      <c r="AS26" s="281"/>
      <c r="AT26" s="281">
        <f t="shared" ref="AT26" si="64">MAX(AT25:AU25)</f>
        <v>12</v>
      </c>
      <c r="AU26" s="281"/>
      <c r="AV26" s="281">
        <f t="shared" ref="AV26" si="65">MAX(AV25:AW25)</f>
        <v>12</v>
      </c>
      <c r="AW26" s="281"/>
      <c r="AX26" s="281">
        <f t="shared" ref="AX26" si="66">MAX(AX25:AY25)</f>
        <v>12</v>
      </c>
      <c r="AY26" s="281"/>
      <c r="AZ26" s="281">
        <f t="shared" ref="AZ26" si="67">MAX(AZ25:BA25)</f>
        <v>12</v>
      </c>
      <c r="BA26" s="281"/>
      <c r="BB26" s="281">
        <f t="shared" ref="BB26" si="68">MAX(BB25:BC25)</f>
        <v>12</v>
      </c>
      <c r="BC26" s="281"/>
      <c r="BD26" s="281">
        <f t="shared" ref="BD26" si="69">MAX(BD25:BE25)</f>
        <v>12</v>
      </c>
      <c r="BE26" s="281"/>
      <c r="BF26" s="281">
        <f t="shared" ref="BF26" si="70">MAX(BF25:BG25)</f>
        <v>12</v>
      </c>
      <c r="BG26" s="281"/>
      <c r="BH26" s="281">
        <f t="shared" ref="BH26" si="71">MAX(BH25:BI25)</f>
        <v>12</v>
      </c>
      <c r="BI26" s="281"/>
      <c r="BJ26" s="281">
        <f t="shared" ref="BJ26" si="72">MAX(BJ25:BK25)</f>
        <v>12</v>
      </c>
      <c r="BK26" s="281"/>
      <c r="BL26" s="281">
        <f t="shared" ref="BL26" si="73">MAX(BL25:BM25)</f>
        <v>12</v>
      </c>
      <c r="BM26" s="281"/>
      <c r="BN26" s="281">
        <f t="shared" ref="BN26" si="74">MAX(BN25:BO25)</f>
        <v>12</v>
      </c>
      <c r="BO26" s="281"/>
      <c r="BP26" s="281">
        <f t="shared" ref="BP26" si="75">MAX(BP25:BQ25)</f>
        <v>12</v>
      </c>
      <c r="BQ26" s="281"/>
      <c r="BR26" s="281">
        <f t="shared" ref="BR26" si="76">MAX(BR25:BS25)</f>
        <v>13</v>
      </c>
      <c r="BS26" s="281"/>
      <c r="BT26" s="281">
        <f t="shared" ref="BT26" si="77">MAX(BT25:BU25)</f>
        <v>13</v>
      </c>
      <c r="BU26" s="281"/>
      <c r="BV26" s="281">
        <f t="shared" ref="BV26" si="78">MAX(BV25:BW25)</f>
        <v>13</v>
      </c>
      <c r="BW26" s="281"/>
      <c r="BX26" s="281">
        <f t="shared" ref="BX26" si="79">MAX(BX25:BY25)</f>
        <v>13</v>
      </c>
      <c r="BY26" s="281"/>
      <c r="BZ26" s="281">
        <f t="shared" ref="BZ26" si="80">MAX(BZ25:CA25)</f>
        <v>13</v>
      </c>
      <c r="CA26" s="281"/>
      <c r="CB26" s="281">
        <f t="shared" ref="CB26" si="81">MAX(CB25:CC25)</f>
        <v>13</v>
      </c>
      <c r="CC26" s="281"/>
      <c r="CD26" s="281">
        <f t="shared" ref="CD26" si="82">MAX(CD25:CE25)</f>
        <v>13</v>
      </c>
      <c r="CE26" s="281"/>
      <c r="CF26" s="281">
        <f t="shared" ref="CF26" si="83">MAX(CF25:CG25)</f>
        <v>13</v>
      </c>
      <c r="CG26" s="281"/>
      <c r="CH26" s="281">
        <f t="shared" ref="CH26" si="84">MAX(CH25:CI25)</f>
        <v>13</v>
      </c>
      <c r="CI26" s="281"/>
      <c r="CJ26" s="281">
        <f t="shared" ref="CJ26" si="85">MAX(CJ25:CK25)</f>
        <v>12</v>
      </c>
      <c r="CK26" s="281"/>
      <c r="CL26" s="281">
        <f t="shared" ref="CL26" si="86">MAX(CL25:CM25)</f>
        <v>12</v>
      </c>
      <c r="CM26" s="281"/>
      <c r="CN26" s="281">
        <f t="shared" ref="CN26" si="87">MAX(CN25:CO25)</f>
        <v>1</v>
      </c>
      <c r="CO26" s="281"/>
      <c r="CP26" s="281">
        <f t="shared" ref="CP26" si="88">MAX(CP25:CQ25)</f>
        <v>0</v>
      </c>
      <c r="CQ26" s="281"/>
      <c r="CR26" s="281">
        <f t="shared" ref="CR26" si="89">MAX(CR25:CS25)</f>
        <v>1</v>
      </c>
      <c r="CS26" s="281"/>
      <c r="CT26" s="281">
        <f t="shared" ref="CT26" si="90">MAX(CT25:CU25)</f>
        <v>0</v>
      </c>
      <c r="CU26" s="281"/>
      <c r="CV26" s="281">
        <f t="shared" ref="CV26" si="91">MAX(CV25:CW25)</f>
        <v>1</v>
      </c>
      <c r="CW26" s="281"/>
      <c r="CX26" s="281">
        <f t="shared" ref="CX26" si="92">MAX(CX25:CY25)</f>
        <v>0</v>
      </c>
      <c r="CY26" s="281"/>
      <c r="CZ26" s="281">
        <f t="shared" ref="CZ26" si="93">MAX(CZ25:DA25)</f>
        <v>1</v>
      </c>
      <c r="DA26" s="281"/>
      <c r="DB26" s="281">
        <f t="shared" ref="DB26" si="94">MAX(DB25:DC25)</f>
        <v>0</v>
      </c>
      <c r="DC26" s="281"/>
      <c r="DD26" s="281">
        <f t="shared" ref="DD26" si="95">MAX(DD25:DE25)</f>
        <v>1</v>
      </c>
      <c r="DE26" s="281"/>
      <c r="DF26" s="281">
        <f t="shared" ref="DF26" si="96">MAX(DF25:DG25)</f>
        <v>0</v>
      </c>
      <c r="DG26" s="281"/>
      <c r="DH26" s="281">
        <f>MAX(DH25:DI25)</f>
        <v>0</v>
      </c>
      <c r="DI26" s="281"/>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4.25" customHeight="1">
      <c r="A29" s="10"/>
      <c r="B29" s="10"/>
      <c r="C29" s="10"/>
      <c r="D29" s="10"/>
      <c r="E29" s="10"/>
      <c r="F29" s="10"/>
      <c r="G29" s="10"/>
      <c r="H29" s="10"/>
      <c r="I29" s="10"/>
      <c r="J29" s="59" t="s">
        <v>674</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280" t="s">
        <v>675</v>
      </c>
      <c r="K30" s="280"/>
      <c r="L30" s="280"/>
      <c r="M30" s="280"/>
      <c r="N30" s="60">
        <v>1</v>
      </c>
      <c r="O30" s="60">
        <v>2</v>
      </c>
      <c r="P30" s="60">
        <v>3</v>
      </c>
      <c r="Q30" s="60">
        <v>4</v>
      </c>
      <c r="R30" s="60">
        <v>5</v>
      </c>
      <c r="S30" s="60">
        <v>6</v>
      </c>
      <c r="T30" s="60">
        <v>7</v>
      </c>
      <c r="U30" s="60">
        <v>8</v>
      </c>
      <c r="V30" s="60">
        <v>9</v>
      </c>
      <c r="W30" s="60">
        <v>10</v>
      </c>
      <c r="X30" s="60">
        <v>11</v>
      </c>
      <c r="Y30" s="60">
        <v>12</v>
      </c>
      <c r="Z30" s="60">
        <v>13</v>
      </c>
      <c r="AA30" s="60">
        <v>14</v>
      </c>
      <c r="AB30" s="60">
        <v>15</v>
      </c>
      <c r="AC30" s="60">
        <v>16</v>
      </c>
      <c r="AD30" s="60">
        <v>17</v>
      </c>
      <c r="AE30" s="60">
        <v>18</v>
      </c>
      <c r="AF30" s="60">
        <v>19</v>
      </c>
      <c r="AG30" s="60">
        <v>20</v>
      </c>
      <c r="AH30" s="60">
        <v>21</v>
      </c>
      <c r="AI30" s="60">
        <v>22</v>
      </c>
      <c r="AJ30" s="60">
        <v>23</v>
      </c>
      <c r="AK30" s="60">
        <v>24</v>
      </c>
      <c r="AL30" s="60">
        <v>25</v>
      </c>
      <c r="AM30" s="60">
        <v>26</v>
      </c>
      <c r="AN30" s="60">
        <v>27</v>
      </c>
      <c r="AO30" s="60">
        <v>28</v>
      </c>
      <c r="AP30" s="60">
        <v>29</v>
      </c>
      <c r="AQ30" s="60">
        <v>30</v>
      </c>
      <c r="AR30" s="60">
        <v>31</v>
      </c>
      <c r="AS30" s="60">
        <v>32</v>
      </c>
      <c r="AT30" s="60">
        <v>33</v>
      </c>
      <c r="AU30" s="60">
        <v>34</v>
      </c>
      <c r="AV30" s="60">
        <v>35</v>
      </c>
      <c r="AW30" s="60">
        <v>36</v>
      </c>
      <c r="AX30" s="60">
        <v>37</v>
      </c>
      <c r="AY30" s="60">
        <v>38</v>
      </c>
      <c r="AZ30" s="60">
        <v>39</v>
      </c>
      <c r="BA30" s="60">
        <v>40</v>
      </c>
      <c r="BB30" s="60">
        <v>41</v>
      </c>
      <c r="BC30" s="60">
        <v>42</v>
      </c>
      <c r="BD30" s="60">
        <v>43</v>
      </c>
      <c r="BE30" s="60">
        <v>44</v>
      </c>
      <c r="BF30" s="60">
        <v>45</v>
      </c>
      <c r="BG30" s="60">
        <v>46</v>
      </c>
      <c r="BH30" s="60">
        <v>47</v>
      </c>
      <c r="BI30" s="60">
        <v>48</v>
      </c>
      <c r="BJ30" s="60">
        <v>49</v>
      </c>
      <c r="BK30" s="60">
        <v>50</v>
      </c>
      <c r="BL30" s="60">
        <v>51</v>
      </c>
      <c r="BM30" s="60">
        <v>52</v>
      </c>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280" t="s">
        <v>676</v>
      </c>
      <c r="K31" s="280"/>
      <c r="L31" s="280"/>
      <c r="M31" s="280"/>
      <c r="N31" s="60">
        <f>J22</f>
        <v>0</v>
      </c>
      <c r="O31" s="60">
        <f>L22</f>
        <v>0</v>
      </c>
      <c r="P31" s="60">
        <f>N22</f>
        <v>0</v>
      </c>
      <c r="Q31" s="60">
        <f>P22</f>
        <v>0</v>
      </c>
      <c r="R31" s="60">
        <f>R22</f>
        <v>0</v>
      </c>
      <c r="S31" s="60">
        <f>T22</f>
        <v>0</v>
      </c>
      <c r="T31" s="60">
        <f>V22</f>
        <v>0</v>
      </c>
      <c r="U31" s="60">
        <f>X22</f>
        <v>0</v>
      </c>
      <c r="V31" s="60">
        <f>Z22</f>
        <v>0</v>
      </c>
      <c r="W31" s="60">
        <f>AB22</f>
        <v>0</v>
      </c>
      <c r="X31" s="60">
        <f>AD22</f>
        <v>0</v>
      </c>
      <c r="Y31" s="60">
        <f>AF22</f>
        <v>0</v>
      </c>
      <c r="Z31" s="60">
        <f>AH22</f>
        <v>0</v>
      </c>
      <c r="AA31" s="60">
        <f>AJ22</f>
        <v>0</v>
      </c>
      <c r="AB31" s="60">
        <f>AL22</f>
        <v>0</v>
      </c>
      <c r="AC31" s="60">
        <f>AN22</f>
        <v>0</v>
      </c>
      <c r="AD31" s="60">
        <f>AP22</f>
        <v>48</v>
      </c>
      <c r="AE31" s="60">
        <f>AR22</f>
        <v>64</v>
      </c>
      <c r="AF31" s="60">
        <f>AT22</f>
        <v>29</v>
      </c>
      <c r="AG31" s="60">
        <f>AV22</f>
        <v>52</v>
      </c>
      <c r="AH31" s="60">
        <f>AX22</f>
        <v>60</v>
      </c>
      <c r="AI31" s="60">
        <f>AZ22</f>
        <v>49</v>
      </c>
      <c r="AJ31" s="60">
        <f>BB22</f>
        <v>23</v>
      </c>
      <c r="AK31" s="60">
        <f>BD22</f>
        <v>40</v>
      </c>
      <c r="AL31" s="60">
        <f>BF22</f>
        <v>36</v>
      </c>
      <c r="AM31" s="60">
        <f>BH22</f>
        <v>36</v>
      </c>
      <c r="AN31" s="60">
        <f>BJ22</f>
        <v>114</v>
      </c>
      <c r="AO31" s="60">
        <f>BL22</f>
        <v>239</v>
      </c>
      <c r="AP31" s="60">
        <f>BN22</f>
        <v>242</v>
      </c>
      <c r="AQ31" s="60">
        <f>BP22</f>
        <v>72</v>
      </c>
      <c r="AR31" s="60">
        <f>BR22</f>
        <v>73</v>
      </c>
      <c r="AS31" s="60">
        <f>BT22</f>
        <v>128</v>
      </c>
      <c r="AT31" s="60">
        <f>BV22</f>
        <v>70</v>
      </c>
      <c r="AU31" s="60">
        <f>BX22</f>
        <v>264</v>
      </c>
      <c r="AV31" s="60">
        <f>BZ22</f>
        <v>694</v>
      </c>
      <c r="AW31" s="60">
        <f>CB22</f>
        <v>1006</v>
      </c>
      <c r="AX31" s="60">
        <f>CD22</f>
        <v>8588</v>
      </c>
      <c r="AY31" s="60">
        <f>CF22</f>
        <v>2164</v>
      </c>
      <c r="AZ31" s="60">
        <f>CH22</f>
        <v>3402</v>
      </c>
      <c r="BA31" s="60">
        <f>CJ22</f>
        <v>3266</v>
      </c>
      <c r="BB31" s="60">
        <f>CL22</f>
        <v>2855</v>
      </c>
      <c r="BC31" s="60">
        <f>CN22</f>
        <v>1712</v>
      </c>
      <c r="BD31" s="60">
        <f>CP22</f>
        <v>0</v>
      </c>
      <c r="BE31" s="60">
        <f>CR22</f>
        <v>1458</v>
      </c>
      <c r="BF31" s="60">
        <f>CT22</f>
        <v>0</v>
      </c>
      <c r="BG31" s="60">
        <f>CV22</f>
        <v>1000</v>
      </c>
      <c r="BH31" s="60">
        <f>CX22</f>
        <v>0</v>
      </c>
      <c r="BI31" s="60">
        <f>CZ22</f>
        <v>85</v>
      </c>
      <c r="BJ31" s="60">
        <f>DB22</f>
        <v>0</v>
      </c>
      <c r="BK31" s="60">
        <f>DD22</f>
        <v>47</v>
      </c>
      <c r="BL31" s="60">
        <f>DF22</f>
        <v>0</v>
      </c>
      <c r="BM31" s="60">
        <f>DH22</f>
        <v>0</v>
      </c>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280" t="s">
        <v>1110</v>
      </c>
      <c r="K32" s="280"/>
      <c r="L32" s="280"/>
      <c r="M32" s="280"/>
      <c r="N32" s="60">
        <f>J26</f>
        <v>0</v>
      </c>
      <c r="O32" s="60">
        <f>L26</f>
        <v>0</v>
      </c>
      <c r="P32" s="60">
        <f>N26</f>
        <v>0</v>
      </c>
      <c r="Q32" s="60">
        <f>P26</f>
        <v>0</v>
      </c>
      <c r="R32" s="60">
        <f>R26</f>
        <v>0</v>
      </c>
      <c r="S32" s="60">
        <f>T26</f>
        <v>0</v>
      </c>
      <c r="T32" s="60">
        <f>V26</f>
        <v>0</v>
      </c>
      <c r="U32" s="60">
        <f>X26</f>
        <v>0</v>
      </c>
      <c r="V32" s="60">
        <f>Z26</f>
        <v>0</v>
      </c>
      <c r="W32" s="60">
        <f>AB26</f>
        <v>0</v>
      </c>
      <c r="X32" s="60">
        <f>AD26</f>
        <v>0</v>
      </c>
      <c r="Y32" s="60">
        <f>AF26</f>
        <v>0</v>
      </c>
      <c r="Z32" s="60">
        <f>AH26</f>
        <v>0</v>
      </c>
      <c r="AA32" s="60">
        <f>AJ26</f>
        <v>0</v>
      </c>
      <c r="AB32" s="60">
        <f>AL26</f>
        <v>0</v>
      </c>
      <c r="AC32" s="60">
        <f>AN26</f>
        <v>0</v>
      </c>
      <c r="AD32" s="60">
        <f>AP26</f>
        <v>10</v>
      </c>
      <c r="AE32" s="60">
        <f>AR26</f>
        <v>12</v>
      </c>
      <c r="AF32" s="60">
        <f>AT26</f>
        <v>12</v>
      </c>
      <c r="AG32" s="60">
        <f>AV26</f>
        <v>12</v>
      </c>
      <c r="AH32" s="60">
        <f>AX26</f>
        <v>12</v>
      </c>
      <c r="AI32" s="60">
        <f>AZ26</f>
        <v>12</v>
      </c>
      <c r="AJ32" s="60">
        <f>BB26</f>
        <v>12</v>
      </c>
      <c r="AK32" s="60">
        <f>BD26</f>
        <v>12</v>
      </c>
      <c r="AL32" s="60">
        <f>BF26</f>
        <v>12</v>
      </c>
      <c r="AM32" s="60">
        <f>BH26</f>
        <v>12</v>
      </c>
      <c r="AN32" s="60">
        <f>BJ26</f>
        <v>12</v>
      </c>
      <c r="AO32" s="60">
        <f>BL26</f>
        <v>12</v>
      </c>
      <c r="AP32" s="60">
        <f>BN26</f>
        <v>12</v>
      </c>
      <c r="AQ32" s="60">
        <f>BP26</f>
        <v>12</v>
      </c>
      <c r="AR32" s="60">
        <f>BR26</f>
        <v>13</v>
      </c>
      <c r="AS32" s="60">
        <f>BT26</f>
        <v>13</v>
      </c>
      <c r="AT32" s="60">
        <f>BV26</f>
        <v>13</v>
      </c>
      <c r="AU32" s="60">
        <f>BX26</f>
        <v>13</v>
      </c>
      <c r="AV32" s="60">
        <f>BZ26</f>
        <v>13</v>
      </c>
      <c r="AW32" s="60">
        <f>CB26</f>
        <v>13</v>
      </c>
      <c r="AX32" s="60">
        <f>CD26</f>
        <v>13</v>
      </c>
      <c r="AY32" s="60">
        <f>CF26</f>
        <v>13</v>
      </c>
      <c r="AZ32" s="60">
        <f>CH26</f>
        <v>13</v>
      </c>
      <c r="BA32" s="60">
        <f>CJ26</f>
        <v>12</v>
      </c>
      <c r="BB32" s="60">
        <f>CL26</f>
        <v>12</v>
      </c>
      <c r="BC32" s="60">
        <f>CN26</f>
        <v>1</v>
      </c>
      <c r="BD32" s="60">
        <f>CP26</f>
        <v>0</v>
      </c>
      <c r="BE32" s="60">
        <f>CR26</f>
        <v>1</v>
      </c>
      <c r="BF32" s="60">
        <f>CT26</f>
        <v>0</v>
      </c>
      <c r="BG32" s="60">
        <f>CV26</f>
        <v>1</v>
      </c>
      <c r="BH32" s="60">
        <f>CX26</f>
        <v>0</v>
      </c>
      <c r="BI32" s="60">
        <f>CZ26</f>
        <v>1</v>
      </c>
      <c r="BJ32" s="60">
        <f>DB26</f>
        <v>0</v>
      </c>
      <c r="BK32" s="60">
        <f>DD26</f>
        <v>1</v>
      </c>
      <c r="BL32" s="60">
        <f>DF26</f>
        <v>0</v>
      </c>
      <c r="BM32" s="60">
        <f>DH26</f>
        <v>0</v>
      </c>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row r="43" spans="1:113"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row>
  </sheetData>
  <mergeCells count="161">
    <mergeCell ref="CX22:CY22"/>
    <mergeCell ref="CZ22:DA22"/>
    <mergeCell ref="DB22:DC22"/>
    <mergeCell ref="DD22:DE22"/>
    <mergeCell ref="DF22:DG22"/>
    <mergeCell ref="DH22:DI22"/>
    <mergeCell ref="CF22:CG22"/>
    <mergeCell ref="CH22:CI22"/>
    <mergeCell ref="CJ22:CK22"/>
    <mergeCell ref="CL22:CM22"/>
    <mergeCell ref="CN22:CO22"/>
    <mergeCell ref="CP22:CQ22"/>
    <mergeCell ref="CR22:CS22"/>
    <mergeCell ref="CT22:CU22"/>
    <mergeCell ref="CV22:CW22"/>
    <mergeCell ref="BN22:BO22"/>
    <mergeCell ref="BP22:BQ22"/>
    <mergeCell ref="BR22:BS22"/>
    <mergeCell ref="BT22:BU22"/>
    <mergeCell ref="BV22:BW22"/>
    <mergeCell ref="BX22:BY22"/>
    <mergeCell ref="BZ22:CA22"/>
    <mergeCell ref="CB22:CC22"/>
    <mergeCell ref="CD22:CE22"/>
    <mergeCell ref="AV22:AW22"/>
    <mergeCell ref="AX22:AY22"/>
    <mergeCell ref="AZ22:BA22"/>
    <mergeCell ref="BB22:BC22"/>
    <mergeCell ref="BD22:BE22"/>
    <mergeCell ref="BF22:BG22"/>
    <mergeCell ref="BH22:BI22"/>
    <mergeCell ref="BJ22:BK22"/>
    <mergeCell ref="BL22:BM22"/>
    <mergeCell ref="J30:M30"/>
    <mergeCell ref="J31:M31"/>
    <mergeCell ref="J32:M32"/>
    <mergeCell ref="DH3:DI3"/>
    <mergeCell ref="CF3:CG3"/>
    <mergeCell ref="CH3:CI3"/>
    <mergeCell ref="CZ3:DA3"/>
    <mergeCell ref="CN3:CO3"/>
    <mergeCell ref="CJ3:CK3"/>
    <mergeCell ref="CL3:CM3"/>
    <mergeCell ref="CX3:CY3"/>
    <mergeCell ref="CP3:CQ3"/>
    <mergeCell ref="CR3:CS3"/>
    <mergeCell ref="CT3:CU3"/>
    <mergeCell ref="CV3:CW3"/>
    <mergeCell ref="BV3:BW3"/>
    <mergeCell ref="BX3:BY3"/>
    <mergeCell ref="BR3:BS3"/>
    <mergeCell ref="BT3:BU3"/>
    <mergeCell ref="DB3:DC3"/>
    <mergeCell ref="CB3:CC3"/>
    <mergeCell ref="BZ3:CA3"/>
    <mergeCell ref="CD3:CE3"/>
    <mergeCell ref="DF3:DG3"/>
    <mergeCell ref="DD3:DE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T3:AU3"/>
    <mergeCell ref="AV3:AW3"/>
    <mergeCell ref="X3:Y3"/>
    <mergeCell ref="AR3:AS3"/>
    <mergeCell ref="Z3:AA3"/>
    <mergeCell ref="AD3:AE3"/>
    <mergeCell ref="AB3:AC3"/>
    <mergeCell ref="AH3:AI3"/>
    <mergeCell ref="AP3:AQ3"/>
    <mergeCell ref="AF3:AG3"/>
    <mergeCell ref="AP22:AQ22"/>
    <mergeCell ref="AR22:AS22"/>
    <mergeCell ref="V3:W3"/>
    <mergeCell ref="AN3:AO3"/>
    <mergeCell ref="P3:Q3"/>
    <mergeCell ref="R3:S3"/>
    <mergeCell ref="AJ3:AK3"/>
    <mergeCell ref="AL3:AM3"/>
    <mergeCell ref="P22:Q22"/>
    <mergeCell ref="R22:S22"/>
    <mergeCell ref="T22:U22"/>
    <mergeCell ref="V22:W22"/>
    <mergeCell ref="X22:Y22"/>
    <mergeCell ref="Z22:AA22"/>
    <mergeCell ref="AB22:AC22"/>
    <mergeCell ref="AD22:AE22"/>
    <mergeCell ref="AF22:AG22"/>
    <mergeCell ref="AH22:AI22"/>
    <mergeCell ref="AJ22:AK22"/>
    <mergeCell ref="AL22:AM22"/>
    <mergeCell ref="AN22:AO22"/>
    <mergeCell ref="L3:M3"/>
    <mergeCell ref="N3:O3"/>
    <mergeCell ref="T26:U26"/>
    <mergeCell ref="V26:W26"/>
    <mergeCell ref="X26:Y26"/>
    <mergeCell ref="Z26:AA26"/>
    <mergeCell ref="AB26:AC26"/>
    <mergeCell ref="J26:K26"/>
    <mergeCell ref="L26:M26"/>
    <mergeCell ref="N26:O26"/>
    <mergeCell ref="P26:Q26"/>
    <mergeCell ref="R26:S26"/>
    <mergeCell ref="J22:K22"/>
    <mergeCell ref="L22:M22"/>
    <mergeCell ref="N22:O22"/>
    <mergeCell ref="AN26:AO26"/>
    <mergeCell ref="AP26:AQ26"/>
    <mergeCell ref="AR26:AS26"/>
    <mergeCell ref="AT26:AU26"/>
    <mergeCell ref="AV26:AW26"/>
    <mergeCell ref="AD26:AE26"/>
    <mergeCell ref="AF26:AG26"/>
    <mergeCell ref="AH26:AI26"/>
    <mergeCell ref="AJ26:AK26"/>
    <mergeCell ref="AL26:AM26"/>
    <mergeCell ref="BJ26:BK26"/>
    <mergeCell ref="BL26:BM26"/>
    <mergeCell ref="BN26:BO26"/>
    <mergeCell ref="BP26:BQ26"/>
    <mergeCell ref="AX26:AY26"/>
    <mergeCell ref="AZ26:BA26"/>
    <mergeCell ref="BB26:BC26"/>
    <mergeCell ref="BD26:BE26"/>
    <mergeCell ref="BF26:BG26"/>
    <mergeCell ref="AT22:AU22"/>
    <mergeCell ref="DF26:DG26"/>
    <mergeCell ref="DH26:DI26"/>
    <mergeCell ref="CV26:CW26"/>
    <mergeCell ref="CX26:CY26"/>
    <mergeCell ref="CZ26:DA26"/>
    <mergeCell ref="DB26:DC26"/>
    <mergeCell ref="DD26:DE26"/>
    <mergeCell ref="CL26:CM26"/>
    <mergeCell ref="CN26:CO26"/>
    <mergeCell ref="CP26:CQ26"/>
    <mergeCell ref="CR26:CS26"/>
    <mergeCell ref="CT26:CU26"/>
    <mergeCell ref="CB26:CC26"/>
    <mergeCell ref="CD26:CE26"/>
    <mergeCell ref="CF26:CG26"/>
    <mergeCell ref="CH26:CI26"/>
    <mergeCell ref="CJ26:CK26"/>
    <mergeCell ref="BR26:BS26"/>
    <mergeCell ref="BT26:BU26"/>
    <mergeCell ref="BV26:BW26"/>
    <mergeCell ref="BX26:BY26"/>
    <mergeCell ref="BZ26:CA26"/>
    <mergeCell ref="BH26:BI26"/>
  </mergeCells>
  <conditionalFormatting sqref="AP18:BU18">
    <cfRule type="cellIs" dxfId="33" priority="18" operator="greaterThan">
      <formula>0</formula>
    </cfRule>
  </conditionalFormatting>
  <conditionalFormatting sqref="J5:DI17">
    <cfRule type="cellIs" dxfId="32" priority="1" operator="greater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0"/>
  <sheetViews>
    <sheetView workbookViewId="0">
      <pane xSplit="9" ySplit="4" topLeftCell="AS5" activePane="bottomRight" state="frozen"/>
      <selection pane="topRight" activeCell="J1" sqref="J1"/>
      <selection pane="bottomLeft" activeCell="A5" sqref="A5"/>
      <selection pane="bottomRight" activeCell="N26" sqref="N26"/>
    </sheetView>
  </sheetViews>
  <sheetFormatPr baseColWidth="10" defaultColWidth="14.42578125" defaultRowHeight="15.75" customHeight="1"/>
  <cols>
    <col min="1" max="1" width="10.42578125" customWidth="1"/>
    <col min="2" max="2" width="6.140625" customWidth="1"/>
    <col min="10" max="113" width="5.140625" customWidth="1"/>
  </cols>
  <sheetData>
    <row r="1" spans="1:113" ht="15.75" customHeight="1">
      <c r="A1" s="7" t="s">
        <v>0</v>
      </c>
      <c r="B1" s="7" t="s">
        <v>1</v>
      </c>
      <c r="C1" s="7" t="s">
        <v>2</v>
      </c>
      <c r="D1" s="7" t="s">
        <v>4</v>
      </c>
      <c r="E1" s="9"/>
      <c r="F1" s="7" t="s">
        <v>5</v>
      </c>
      <c r="G1" s="7" t="s">
        <v>6</v>
      </c>
      <c r="H1" s="7" t="s">
        <v>7</v>
      </c>
      <c r="I1" s="9"/>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t="s">
        <v>13</v>
      </c>
      <c r="E2" s="7" t="s">
        <v>14</v>
      </c>
      <c r="F2" s="7" t="s">
        <v>15</v>
      </c>
      <c r="G2" s="7" t="s">
        <v>16</v>
      </c>
      <c r="H2" s="7" t="s">
        <v>17</v>
      </c>
      <c r="I2" s="9"/>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75" t="s">
        <v>280</v>
      </c>
      <c r="B5" s="275">
        <v>1</v>
      </c>
      <c r="C5" s="206" t="s">
        <v>281</v>
      </c>
      <c r="D5" s="275" t="s">
        <v>283</v>
      </c>
      <c r="E5" s="275" t="s">
        <v>284</v>
      </c>
      <c r="F5" s="275" t="s">
        <v>285</v>
      </c>
      <c r="G5" s="275" t="s">
        <v>952</v>
      </c>
      <c r="H5" s="275"/>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23"/>
      <c r="BS5" s="204"/>
      <c r="BT5" s="273">
        <v>1</v>
      </c>
      <c r="BU5" s="205">
        <v>2</v>
      </c>
      <c r="BV5" s="275">
        <v>1</v>
      </c>
      <c r="BW5" s="204"/>
      <c r="BX5" s="275">
        <v>6</v>
      </c>
      <c r="BY5" s="204"/>
      <c r="BZ5" s="275">
        <v>23</v>
      </c>
      <c r="CA5" s="204"/>
      <c r="CB5" s="275">
        <v>25</v>
      </c>
      <c r="CC5" s="204"/>
      <c r="CD5" s="275">
        <v>42</v>
      </c>
      <c r="CE5" s="204"/>
      <c r="CF5" s="275">
        <v>23</v>
      </c>
      <c r="CG5" s="204"/>
      <c r="CH5" s="275">
        <v>20</v>
      </c>
      <c r="CI5" s="204"/>
      <c r="CJ5" s="275">
        <v>16</v>
      </c>
      <c r="CK5" s="204"/>
      <c r="CL5" s="275">
        <v>47</v>
      </c>
      <c r="CM5" s="204"/>
      <c r="CN5" s="275"/>
      <c r="CO5" s="204"/>
      <c r="CP5" s="275"/>
      <c r="CQ5" s="204"/>
      <c r="CR5" s="275"/>
      <c r="CS5" s="204"/>
      <c r="CT5" s="275"/>
      <c r="CU5" s="275"/>
      <c r="CV5" s="275"/>
      <c r="CW5" s="275"/>
      <c r="CX5" s="275"/>
      <c r="CY5" s="275"/>
      <c r="CZ5" s="275"/>
      <c r="DA5" s="275"/>
      <c r="DB5" s="275"/>
      <c r="DC5" s="275"/>
      <c r="DD5" s="275"/>
      <c r="DE5" s="275"/>
      <c r="DF5" s="275"/>
      <c r="DG5" s="275"/>
      <c r="DH5" s="275"/>
      <c r="DI5" s="275"/>
    </row>
    <row r="6" spans="1:113" ht="15.75" customHeight="1">
      <c r="A6" s="275" t="s">
        <v>280</v>
      </c>
      <c r="B6" s="275">
        <v>2</v>
      </c>
      <c r="C6" s="275"/>
      <c r="D6" s="275" t="s">
        <v>283</v>
      </c>
      <c r="E6" s="275" t="s">
        <v>284</v>
      </c>
      <c r="F6" s="275" t="s">
        <v>285</v>
      </c>
      <c r="G6" s="272"/>
      <c r="H6" s="275" t="s">
        <v>81</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23"/>
      <c r="BS6" s="204"/>
      <c r="BT6" s="273"/>
      <c r="BU6" s="205"/>
      <c r="BV6" s="275">
        <v>0</v>
      </c>
      <c r="BW6" s="204"/>
      <c r="BX6" s="275">
        <v>53</v>
      </c>
      <c r="BY6" s="204"/>
      <c r="BZ6" s="275">
        <v>133</v>
      </c>
      <c r="CA6" s="204"/>
      <c r="CB6" s="275">
        <v>114</v>
      </c>
      <c r="CC6" s="204"/>
      <c r="CD6" s="275">
        <v>116</v>
      </c>
      <c r="CE6" s="204"/>
      <c r="CF6" s="275">
        <v>86</v>
      </c>
      <c r="CG6" s="204"/>
      <c r="CH6" s="275">
        <v>115</v>
      </c>
      <c r="CI6" s="204"/>
      <c r="CJ6" s="275">
        <v>107</v>
      </c>
      <c r="CK6" s="204"/>
      <c r="CL6" s="275">
        <v>123</v>
      </c>
      <c r="CM6" s="204"/>
      <c r="CN6" s="275"/>
      <c r="CO6" s="204"/>
      <c r="CP6" s="275"/>
      <c r="CQ6" s="204"/>
      <c r="CR6" s="275"/>
      <c r="CS6" s="204"/>
      <c r="CT6" s="275"/>
      <c r="CU6" s="275"/>
      <c r="CV6" s="275"/>
      <c r="CW6" s="275"/>
      <c r="CX6" s="275"/>
      <c r="CY6" s="275"/>
      <c r="CZ6" s="275"/>
      <c r="DA6" s="275"/>
      <c r="DB6" s="275"/>
      <c r="DC6" s="275"/>
      <c r="DD6" s="275"/>
      <c r="DE6" s="275"/>
      <c r="DF6" s="275"/>
      <c r="DG6" s="275"/>
      <c r="DH6" s="275"/>
      <c r="DI6" s="275"/>
    </row>
    <row r="7" spans="1:113" ht="15.75" customHeight="1">
      <c r="A7" s="275" t="s">
        <v>280</v>
      </c>
      <c r="B7" s="275">
        <v>3</v>
      </c>
      <c r="C7" s="206" t="s">
        <v>281</v>
      </c>
      <c r="D7" s="275" t="s">
        <v>286</v>
      </c>
      <c r="E7" s="275" t="s">
        <v>282</v>
      </c>
      <c r="F7" s="275" t="s">
        <v>287</v>
      </c>
      <c r="G7" s="275" t="s">
        <v>952</v>
      </c>
      <c r="H7" s="27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24"/>
      <c r="BS7" s="274"/>
      <c r="BT7" s="273">
        <v>0</v>
      </c>
      <c r="BU7" s="205">
        <v>0</v>
      </c>
      <c r="BV7" s="275">
        <v>1</v>
      </c>
      <c r="BW7" s="204">
        <v>2</v>
      </c>
      <c r="BX7" s="275">
        <v>6</v>
      </c>
      <c r="BY7" s="204">
        <v>15</v>
      </c>
      <c r="BZ7" s="275">
        <v>8</v>
      </c>
      <c r="CA7" s="204">
        <v>28</v>
      </c>
      <c r="CB7" s="275">
        <v>5</v>
      </c>
      <c r="CC7" s="204">
        <v>11</v>
      </c>
      <c r="CD7" s="275">
        <v>23</v>
      </c>
      <c r="CE7" s="204">
        <v>16</v>
      </c>
      <c r="CF7" s="275">
        <v>21</v>
      </c>
      <c r="CG7" s="204">
        <v>9</v>
      </c>
      <c r="CH7" s="275">
        <v>8</v>
      </c>
      <c r="CI7" s="204">
        <v>10</v>
      </c>
      <c r="CJ7" s="275">
        <v>21</v>
      </c>
      <c r="CK7" s="204">
        <v>29</v>
      </c>
      <c r="CL7" s="275">
        <v>42</v>
      </c>
      <c r="CM7" s="204">
        <v>45</v>
      </c>
      <c r="CN7" s="275">
        <v>5</v>
      </c>
      <c r="CO7" s="204">
        <v>7</v>
      </c>
      <c r="CP7" s="275"/>
      <c r="CQ7" s="204"/>
      <c r="CR7" s="275"/>
      <c r="CS7" s="204"/>
      <c r="CT7" s="275"/>
      <c r="CU7" s="275"/>
      <c r="CV7" s="275"/>
      <c r="CW7" s="275"/>
      <c r="CX7" s="275"/>
      <c r="CY7" s="275"/>
      <c r="CZ7" s="275"/>
      <c r="DA7" s="275"/>
      <c r="DB7" s="275"/>
      <c r="DC7" s="275"/>
      <c r="DD7" s="275"/>
      <c r="DE7" s="275"/>
      <c r="DF7" s="275"/>
      <c r="DG7" s="275"/>
      <c r="DH7" s="275"/>
      <c r="DI7" s="275"/>
    </row>
    <row r="8" spans="1:113" ht="15.75" customHeight="1">
      <c r="A8" s="275" t="s">
        <v>280</v>
      </c>
      <c r="B8" s="275">
        <v>4</v>
      </c>
      <c r="C8" s="275"/>
      <c r="D8" s="275" t="s">
        <v>286</v>
      </c>
      <c r="E8" s="275" t="s">
        <v>282</v>
      </c>
      <c r="F8" s="275" t="s">
        <v>287</v>
      </c>
      <c r="G8" s="272"/>
      <c r="H8" s="275" t="s">
        <v>953</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24"/>
      <c r="BS8" s="274"/>
      <c r="BT8" s="273">
        <v>0</v>
      </c>
      <c r="BU8" s="205">
        <v>0</v>
      </c>
      <c r="BV8" s="275">
        <v>0</v>
      </c>
      <c r="BW8" s="204">
        <v>3</v>
      </c>
      <c r="BX8" s="275">
        <v>1</v>
      </c>
      <c r="BY8" s="204">
        <v>4</v>
      </c>
      <c r="BZ8" s="275">
        <v>47</v>
      </c>
      <c r="CA8" s="204">
        <v>46</v>
      </c>
      <c r="CB8" s="275">
        <v>41</v>
      </c>
      <c r="CC8" s="204">
        <v>35</v>
      </c>
      <c r="CD8" s="275">
        <v>63</v>
      </c>
      <c r="CE8" s="204">
        <v>55</v>
      </c>
      <c r="CF8" s="275">
        <v>48</v>
      </c>
      <c r="CG8" s="204">
        <v>24</v>
      </c>
      <c r="CH8" s="275">
        <v>3</v>
      </c>
      <c r="CI8" s="204">
        <v>9</v>
      </c>
      <c r="CJ8" s="275">
        <v>41</v>
      </c>
      <c r="CK8" s="204">
        <v>32</v>
      </c>
      <c r="CL8" s="275">
        <v>37</v>
      </c>
      <c r="CM8" s="204">
        <v>44</v>
      </c>
      <c r="CN8" s="275">
        <v>4</v>
      </c>
      <c r="CO8" s="204">
        <v>5</v>
      </c>
      <c r="CP8" s="275"/>
      <c r="CQ8" s="204"/>
      <c r="CR8" s="275"/>
      <c r="CS8" s="204"/>
      <c r="CT8" s="275"/>
      <c r="CU8" s="275"/>
      <c r="CV8" s="275"/>
      <c r="CW8" s="275"/>
      <c r="CX8" s="275"/>
      <c r="CY8" s="275"/>
      <c r="CZ8" s="275"/>
      <c r="DA8" s="275"/>
      <c r="DB8" s="275"/>
      <c r="DC8" s="275"/>
      <c r="DD8" s="275"/>
      <c r="DE8" s="275"/>
      <c r="DF8" s="275"/>
      <c r="DG8" s="275"/>
      <c r="DH8" s="275"/>
      <c r="DI8" s="275"/>
    </row>
    <row r="9" spans="1:113" ht="15.75" customHeight="1">
      <c r="A9" s="275" t="s">
        <v>280</v>
      </c>
      <c r="B9" s="275">
        <v>5</v>
      </c>
      <c r="C9" s="206" t="s">
        <v>281</v>
      </c>
      <c r="D9" s="275" t="s">
        <v>288</v>
      </c>
      <c r="E9" s="275" t="s">
        <v>289</v>
      </c>
      <c r="F9" s="275" t="s">
        <v>290</v>
      </c>
      <c r="G9" s="275" t="s">
        <v>952</v>
      </c>
      <c r="H9" s="275"/>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24"/>
      <c r="BS9" s="274"/>
      <c r="BT9" s="273">
        <v>1</v>
      </c>
      <c r="BU9" s="205">
        <v>1</v>
      </c>
      <c r="BV9" s="275">
        <v>2</v>
      </c>
      <c r="BW9" s="204"/>
      <c r="BX9" s="275">
        <v>7</v>
      </c>
      <c r="BY9" s="204"/>
      <c r="BZ9" s="275">
        <v>13</v>
      </c>
      <c r="CA9" s="204"/>
      <c r="CB9" s="275">
        <v>15</v>
      </c>
      <c r="CC9" s="204"/>
      <c r="CD9" s="275">
        <v>33</v>
      </c>
      <c r="CE9" s="204"/>
      <c r="CF9" s="275">
        <v>12</v>
      </c>
      <c r="CG9" s="204"/>
      <c r="CH9" s="275">
        <v>11</v>
      </c>
      <c r="CI9" s="204"/>
      <c r="CJ9" s="275">
        <v>12</v>
      </c>
      <c r="CK9" s="204"/>
      <c r="CL9" s="275">
        <v>50</v>
      </c>
      <c r="CM9" s="204"/>
      <c r="CN9" s="275"/>
      <c r="CO9" s="204"/>
      <c r="CP9" s="275"/>
      <c r="CQ9" s="204"/>
      <c r="CR9" s="275"/>
      <c r="CS9" s="204"/>
      <c r="CT9" s="275"/>
      <c r="CU9" s="275"/>
      <c r="CV9" s="275"/>
      <c r="CW9" s="275"/>
      <c r="CX9" s="275"/>
      <c r="CY9" s="275"/>
      <c r="CZ9" s="275"/>
      <c r="DA9" s="275"/>
      <c r="DB9" s="275"/>
      <c r="DC9" s="275"/>
      <c r="DD9" s="275"/>
      <c r="DE9" s="275"/>
      <c r="DF9" s="275"/>
      <c r="DG9" s="275"/>
      <c r="DH9" s="275"/>
      <c r="DI9" s="275"/>
    </row>
    <row r="10" spans="1:113" ht="15.75" customHeight="1">
      <c r="A10" s="275" t="s">
        <v>280</v>
      </c>
      <c r="B10" s="275">
        <v>6</v>
      </c>
      <c r="C10" s="275"/>
      <c r="D10" s="275" t="s">
        <v>288</v>
      </c>
      <c r="E10" s="275" t="s">
        <v>289</v>
      </c>
      <c r="F10" s="275" t="s">
        <v>290</v>
      </c>
      <c r="G10" s="272"/>
      <c r="H10" s="275" t="s">
        <v>954</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24"/>
      <c r="BS10" s="274"/>
      <c r="BT10" s="273">
        <v>8</v>
      </c>
      <c r="BU10" s="205">
        <v>12</v>
      </c>
      <c r="BV10" s="275">
        <v>10</v>
      </c>
      <c r="BW10" s="204"/>
      <c r="BX10" s="275">
        <v>10</v>
      </c>
      <c r="BY10" s="204"/>
      <c r="BZ10" s="275">
        <v>17</v>
      </c>
      <c r="CA10" s="204"/>
      <c r="CB10" s="275">
        <v>39</v>
      </c>
      <c r="CC10" s="204"/>
      <c r="CD10" s="275">
        <v>128</v>
      </c>
      <c r="CE10" s="204"/>
      <c r="CF10" s="275">
        <v>32</v>
      </c>
      <c r="CG10" s="204"/>
      <c r="CH10" s="275">
        <v>70</v>
      </c>
      <c r="CI10" s="204"/>
      <c r="CJ10" s="275">
        <v>120</v>
      </c>
      <c r="CK10" s="204"/>
      <c r="CL10" s="275">
        <v>150</v>
      </c>
      <c r="CM10" s="204"/>
      <c r="CN10" s="275"/>
      <c r="CO10" s="204"/>
      <c r="CP10" s="275"/>
      <c r="CQ10" s="204"/>
      <c r="CR10" s="275"/>
      <c r="CS10" s="204"/>
      <c r="CT10" s="275"/>
      <c r="CU10" s="275"/>
      <c r="CV10" s="275"/>
      <c r="CW10" s="275"/>
      <c r="CX10" s="275"/>
      <c r="CY10" s="275"/>
      <c r="CZ10" s="275"/>
      <c r="DA10" s="275"/>
      <c r="DB10" s="275"/>
      <c r="DC10" s="275"/>
      <c r="DD10" s="275"/>
      <c r="DE10" s="275"/>
      <c r="DF10" s="275"/>
      <c r="DG10" s="275"/>
      <c r="DH10" s="275"/>
      <c r="DI10" s="275"/>
    </row>
    <row r="11" spans="1:113" s="57" customFormat="1" ht="15.75" customHeight="1">
      <c r="A11" s="58"/>
      <c r="B11" s="58"/>
      <c r="C11" s="17"/>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row>
    <row r="12" spans="1:113" ht="15.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s="53" customFormat="1" ht="15.75" customHeight="1">
      <c r="A13" s="54"/>
      <c r="B13" s="54"/>
      <c r="C13" s="54"/>
      <c r="D13" s="54"/>
      <c r="E13" s="54"/>
      <c r="F13" s="54"/>
      <c r="G13" s="54"/>
      <c r="H13" s="54"/>
      <c r="I13" s="54"/>
      <c r="J13" s="54" t="s">
        <v>673</v>
      </c>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row>
    <row r="14" spans="1:113" ht="15.75" customHeight="1">
      <c r="A14" s="10"/>
      <c r="B14" s="10"/>
      <c r="C14" s="10"/>
      <c r="D14" s="10"/>
      <c r="E14" s="10"/>
      <c r="F14" s="10"/>
      <c r="G14" s="10"/>
      <c r="H14" s="10"/>
      <c r="I14" s="10"/>
      <c r="J14" s="10">
        <f>SUM(J5:J10)</f>
        <v>0</v>
      </c>
      <c r="K14" s="75">
        <f t="shared" ref="K14:AO14" si="0">SUM(K5:K10)</f>
        <v>0</v>
      </c>
      <c r="L14" s="75">
        <f t="shared" si="0"/>
        <v>0</v>
      </c>
      <c r="M14" s="75">
        <f t="shared" si="0"/>
        <v>0</v>
      </c>
      <c r="N14" s="75">
        <f t="shared" si="0"/>
        <v>0</v>
      </c>
      <c r="O14" s="75">
        <f>SUM(O5:O10)</f>
        <v>0</v>
      </c>
      <c r="P14" s="75">
        <f t="shared" si="0"/>
        <v>0</v>
      </c>
      <c r="Q14" s="75">
        <f t="shared" si="0"/>
        <v>0</v>
      </c>
      <c r="R14" s="75">
        <f t="shared" si="0"/>
        <v>0</v>
      </c>
      <c r="S14" s="75">
        <f t="shared" si="0"/>
        <v>0</v>
      </c>
      <c r="T14" s="75">
        <f t="shared" si="0"/>
        <v>0</v>
      </c>
      <c r="U14" s="75">
        <f t="shared" si="0"/>
        <v>0</v>
      </c>
      <c r="V14" s="75">
        <f t="shared" si="0"/>
        <v>0</v>
      </c>
      <c r="W14" s="75">
        <f t="shared" si="0"/>
        <v>0</v>
      </c>
      <c r="X14" s="75">
        <f t="shared" si="0"/>
        <v>0</v>
      </c>
      <c r="Y14" s="75">
        <f t="shared" si="0"/>
        <v>0</v>
      </c>
      <c r="Z14" s="75">
        <f t="shared" si="0"/>
        <v>0</v>
      </c>
      <c r="AA14" s="75">
        <f t="shared" si="0"/>
        <v>0</v>
      </c>
      <c r="AB14" s="75">
        <f t="shared" si="0"/>
        <v>0</v>
      </c>
      <c r="AC14" s="75">
        <f t="shared" si="0"/>
        <v>0</v>
      </c>
      <c r="AD14" s="75">
        <f t="shared" si="0"/>
        <v>0</v>
      </c>
      <c r="AE14" s="75">
        <f t="shared" si="0"/>
        <v>0</v>
      </c>
      <c r="AF14" s="75">
        <f t="shared" si="0"/>
        <v>0</v>
      </c>
      <c r="AG14" s="75">
        <f t="shared" si="0"/>
        <v>0</v>
      </c>
      <c r="AH14" s="75">
        <f t="shared" si="0"/>
        <v>0</v>
      </c>
      <c r="AI14" s="75">
        <f t="shared" si="0"/>
        <v>0</v>
      </c>
      <c r="AJ14" s="75">
        <f t="shared" si="0"/>
        <v>0</v>
      </c>
      <c r="AK14" s="75">
        <f t="shared" si="0"/>
        <v>0</v>
      </c>
      <c r="AL14" s="75">
        <f t="shared" si="0"/>
        <v>0</v>
      </c>
      <c r="AM14" s="75">
        <f t="shared" si="0"/>
        <v>0</v>
      </c>
      <c r="AN14" s="75">
        <f t="shared" si="0"/>
        <v>0</v>
      </c>
      <c r="AO14" s="75">
        <f t="shared" si="0"/>
        <v>0</v>
      </c>
      <c r="AP14" s="75">
        <f t="shared" ref="AP14:BU14" si="1">SUM(AP5:AP10)</f>
        <v>0</v>
      </c>
      <c r="AQ14" s="75">
        <f t="shared" si="1"/>
        <v>0</v>
      </c>
      <c r="AR14" s="75">
        <f t="shared" si="1"/>
        <v>0</v>
      </c>
      <c r="AS14" s="75">
        <f t="shared" si="1"/>
        <v>0</v>
      </c>
      <c r="AT14" s="75">
        <f t="shared" si="1"/>
        <v>0</v>
      </c>
      <c r="AU14" s="75">
        <f t="shared" si="1"/>
        <v>0</v>
      </c>
      <c r="AV14" s="75">
        <f t="shared" si="1"/>
        <v>0</v>
      </c>
      <c r="AW14" s="75">
        <f t="shared" si="1"/>
        <v>0</v>
      </c>
      <c r="AX14" s="75">
        <f t="shared" si="1"/>
        <v>0</v>
      </c>
      <c r="AY14" s="75">
        <f t="shared" si="1"/>
        <v>0</v>
      </c>
      <c r="AZ14" s="75">
        <f t="shared" si="1"/>
        <v>0</v>
      </c>
      <c r="BA14" s="75">
        <f t="shared" si="1"/>
        <v>0</v>
      </c>
      <c r="BB14" s="75">
        <f t="shared" si="1"/>
        <v>0</v>
      </c>
      <c r="BC14" s="75">
        <f t="shared" si="1"/>
        <v>0</v>
      </c>
      <c r="BD14" s="75">
        <f t="shared" si="1"/>
        <v>0</v>
      </c>
      <c r="BE14" s="75">
        <f t="shared" si="1"/>
        <v>0</v>
      </c>
      <c r="BF14" s="75">
        <f t="shared" si="1"/>
        <v>0</v>
      </c>
      <c r="BG14" s="75">
        <f t="shared" si="1"/>
        <v>0</v>
      </c>
      <c r="BH14" s="75">
        <f t="shared" si="1"/>
        <v>0</v>
      </c>
      <c r="BI14" s="75">
        <f t="shared" si="1"/>
        <v>0</v>
      </c>
      <c r="BJ14" s="75">
        <f t="shared" si="1"/>
        <v>0</v>
      </c>
      <c r="BK14" s="75">
        <f t="shared" si="1"/>
        <v>0</v>
      </c>
      <c r="BL14" s="75">
        <f t="shared" si="1"/>
        <v>0</v>
      </c>
      <c r="BM14" s="75">
        <f t="shared" si="1"/>
        <v>0</v>
      </c>
      <c r="BN14" s="75">
        <f t="shared" si="1"/>
        <v>0</v>
      </c>
      <c r="BO14" s="75">
        <f t="shared" si="1"/>
        <v>0</v>
      </c>
      <c r="BP14" s="75">
        <f t="shared" si="1"/>
        <v>0</v>
      </c>
      <c r="BQ14" s="75">
        <f t="shared" si="1"/>
        <v>0</v>
      </c>
      <c r="BR14" s="75">
        <f t="shared" si="1"/>
        <v>0</v>
      </c>
      <c r="BS14" s="75">
        <f t="shared" si="1"/>
        <v>0</v>
      </c>
      <c r="BT14" s="75">
        <f t="shared" si="1"/>
        <v>10</v>
      </c>
      <c r="BU14" s="75">
        <f t="shared" si="1"/>
        <v>15</v>
      </c>
      <c r="BV14" s="75">
        <f t="shared" ref="BV14:DA14" si="2">SUM(BV5:BV10)</f>
        <v>14</v>
      </c>
      <c r="BW14" s="75">
        <f t="shared" si="2"/>
        <v>5</v>
      </c>
      <c r="BX14" s="75">
        <f t="shared" si="2"/>
        <v>83</v>
      </c>
      <c r="BY14" s="75">
        <f t="shared" si="2"/>
        <v>19</v>
      </c>
      <c r="BZ14" s="75">
        <f t="shared" si="2"/>
        <v>241</v>
      </c>
      <c r="CA14" s="75">
        <f t="shared" si="2"/>
        <v>74</v>
      </c>
      <c r="CB14" s="75">
        <f t="shared" si="2"/>
        <v>239</v>
      </c>
      <c r="CC14" s="75">
        <f t="shared" si="2"/>
        <v>46</v>
      </c>
      <c r="CD14" s="75">
        <f t="shared" si="2"/>
        <v>405</v>
      </c>
      <c r="CE14" s="75">
        <f t="shared" si="2"/>
        <v>71</v>
      </c>
      <c r="CF14" s="75">
        <f t="shared" si="2"/>
        <v>222</v>
      </c>
      <c r="CG14" s="75">
        <f t="shared" si="2"/>
        <v>33</v>
      </c>
      <c r="CH14" s="75">
        <f t="shared" si="2"/>
        <v>227</v>
      </c>
      <c r="CI14" s="75">
        <f t="shared" si="2"/>
        <v>19</v>
      </c>
      <c r="CJ14" s="75">
        <f t="shared" si="2"/>
        <v>317</v>
      </c>
      <c r="CK14" s="75">
        <f t="shared" si="2"/>
        <v>61</v>
      </c>
      <c r="CL14" s="75">
        <f t="shared" si="2"/>
        <v>449</v>
      </c>
      <c r="CM14" s="75">
        <f t="shared" si="2"/>
        <v>89</v>
      </c>
      <c r="CN14" s="75">
        <f t="shared" si="2"/>
        <v>9</v>
      </c>
      <c r="CO14" s="75">
        <f t="shared" si="2"/>
        <v>12</v>
      </c>
      <c r="CP14" s="75">
        <f t="shared" si="2"/>
        <v>0</v>
      </c>
      <c r="CQ14" s="75">
        <f t="shared" si="2"/>
        <v>0</v>
      </c>
      <c r="CR14" s="75">
        <f t="shared" si="2"/>
        <v>0</v>
      </c>
      <c r="CS14" s="75">
        <f t="shared" si="2"/>
        <v>0</v>
      </c>
      <c r="CT14" s="75">
        <f t="shared" si="2"/>
        <v>0</v>
      </c>
      <c r="CU14" s="75">
        <f t="shared" si="2"/>
        <v>0</v>
      </c>
      <c r="CV14" s="75">
        <f t="shared" si="2"/>
        <v>0</v>
      </c>
      <c r="CW14" s="75">
        <f t="shared" si="2"/>
        <v>0</v>
      </c>
      <c r="CX14" s="75">
        <f t="shared" si="2"/>
        <v>0</v>
      </c>
      <c r="CY14" s="75">
        <f t="shared" si="2"/>
        <v>0</v>
      </c>
      <c r="CZ14" s="75">
        <f t="shared" si="2"/>
        <v>0</v>
      </c>
      <c r="DA14" s="75">
        <f t="shared" si="2"/>
        <v>0</v>
      </c>
      <c r="DB14" s="75">
        <f t="shared" ref="DB14:DI14" si="3">SUM(DB5:DB10)</f>
        <v>0</v>
      </c>
      <c r="DC14" s="75">
        <f t="shared" si="3"/>
        <v>0</v>
      </c>
      <c r="DD14" s="75">
        <f t="shared" si="3"/>
        <v>0</v>
      </c>
      <c r="DE14" s="75">
        <f t="shared" si="3"/>
        <v>0</v>
      </c>
      <c r="DF14" s="75">
        <f t="shared" si="3"/>
        <v>0</v>
      </c>
      <c r="DG14" s="75">
        <f t="shared" si="3"/>
        <v>0</v>
      </c>
      <c r="DH14" s="75">
        <f t="shared" si="3"/>
        <v>0</v>
      </c>
      <c r="DI14" s="75">
        <f t="shared" si="3"/>
        <v>0</v>
      </c>
    </row>
    <row r="15" spans="1:113" ht="15.75" customHeight="1">
      <c r="A15" s="10"/>
      <c r="B15" s="10"/>
      <c r="C15" s="10"/>
      <c r="D15" s="10"/>
      <c r="E15" s="10"/>
      <c r="F15" s="10"/>
      <c r="G15" s="10"/>
      <c r="H15" s="10"/>
      <c r="I15" s="10"/>
      <c r="J15" s="281">
        <f>MAX(J14:K14)</f>
        <v>0</v>
      </c>
      <c r="K15" s="281"/>
      <c r="L15" s="281">
        <f>MAX(L14:M14)</f>
        <v>0</v>
      </c>
      <c r="M15" s="281"/>
      <c r="N15" s="281">
        <f>MAX(N14:O14)</f>
        <v>0</v>
      </c>
      <c r="O15" s="281"/>
      <c r="P15" s="281">
        <f>MAX(P14:Q14)</f>
        <v>0</v>
      </c>
      <c r="Q15" s="281"/>
      <c r="R15" s="281">
        <f>MAX(R14:S14)</f>
        <v>0</v>
      </c>
      <c r="S15" s="281"/>
      <c r="T15" s="281">
        <f>MAX(T14:U14)</f>
        <v>0</v>
      </c>
      <c r="U15" s="281"/>
      <c r="V15" s="281">
        <f t="shared" ref="V15" si="4">MAX(V14:W14)</f>
        <v>0</v>
      </c>
      <c r="W15" s="281"/>
      <c r="X15" s="281">
        <f t="shared" ref="X15" si="5">MAX(X14:Y14)</f>
        <v>0</v>
      </c>
      <c r="Y15" s="281"/>
      <c r="Z15" s="281">
        <f t="shared" ref="Z15" si="6">MAX(Z14:AA14)</f>
        <v>0</v>
      </c>
      <c r="AA15" s="281"/>
      <c r="AB15" s="281">
        <f t="shared" ref="AB15" si="7">MAX(AB14:AC14)</f>
        <v>0</v>
      </c>
      <c r="AC15" s="281"/>
      <c r="AD15" s="281">
        <f t="shared" ref="AD15" si="8">MAX(AD14:AE14)</f>
        <v>0</v>
      </c>
      <c r="AE15" s="281"/>
      <c r="AF15" s="281">
        <f t="shared" ref="AF15" si="9">MAX(AF14:AG14)</f>
        <v>0</v>
      </c>
      <c r="AG15" s="281"/>
      <c r="AH15" s="281">
        <f t="shared" ref="AH15" si="10">MAX(AH14:AI14)</f>
        <v>0</v>
      </c>
      <c r="AI15" s="281"/>
      <c r="AJ15" s="281">
        <f t="shared" ref="AJ15" si="11">MAX(AJ14:AK14)</f>
        <v>0</v>
      </c>
      <c r="AK15" s="281"/>
      <c r="AL15" s="281">
        <f t="shared" ref="AL15" si="12">MAX(AL14:AM14)</f>
        <v>0</v>
      </c>
      <c r="AM15" s="281"/>
      <c r="AN15" s="281">
        <f t="shared" ref="AN15" si="13">MAX(AN14:AO14)</f>
        <v>0</v>
      </c>
      <c r="AO15" s="281"/>
      <c r="AP15" s="281">
        <f t="shared" ref="AP15" si="14">MAX(AP14:AQ14)</f>
        <v>0</v>
      </c>
      <c r="AQ15" s="281"/>
      <c r="AR15" s="281">
        <f t="shared" ref="AR15" si="15">MAX(AR14:AS14)</f>
        <v>0</v>
      </c>
      <c r="AS15" s="281"/>
      <c r="AT15" s="281">
        <f t="shared" ref="AT15" si="16">MAX(AT14:AU14)</f>
        <v>0</v>
      </c>
      <c r="AU15" s="281"/>
      <c r="AV15" s="281">
        <f t="shared" ref="AV15" si="17">MAX(AV14:AW14)</f>
        <v>0</v>
      </c>
      <c r="AW15" s="281"/>
      <c r="AX15" s="281">
        <f t="shared" ref="AX15" si="18">MAX(AX14:AY14)</f>
        <v>0</v>
      </c>
      <c r="AY15" s="281"/>
      <c r="AZ15" s="281">
        <f t="shared" ref="AZ15" si="19">MAX(AZ14:BA14)</f>
        <v>0</v>
      </c>
      <c r="BA15" s="281"/>
      <c r="BB15" s="281">
        <f t="shared" ref="BB15" si="20">MAX(BB14:BC14)</f>
        <v>0</v>
      </c>
      <c r="BC15" s="281"/>
      <c r="BD15" s="281">
        <f t="shared" ref="BD15" si="21">MAX(BD14:BE14)</f>
        <v>0</v>
      </c>
      <c r="BE15" s="281"/>
      <c r="BF15" s="281">
        <f t="shared" ref="BF15" si="22">MAX(BF14:BG14)</f>
        <v>0</v>
      </c>
      <c r="BG15" s="281"/>
      <c r="BH15" s="281">
        <f t="shared" ref="BH15" si="23">MAX(BH14:BI14)</f>
        <v>0</v>
      </c>
      <c r="BI15" s="281"/>
      <c r="BJ15" s="281">
        <f t="shared" ref="BJ15" si="24">MAX(BJ14:BK14)</f>
        <v>0</v>
      </c>
      <c r="BK15" s="281"/>
      <c r="BL15" s="281">
        <f t="shared" ref="BL15" si="25">MAX(BL14:BM14)</f>
        <v>0</v>
      </c>
      <c r="BM15" s="281"/>
      <c r="BN15" s="281">
        <f t="shared" ref="BN15" si="26">MAX(BN14:BO14)</f>
        <v>0</v>
      </c>
      <c r="BO15" s="281"/>
      <c r="BP15" s="281">
        <f t="shared" ref="BP15" si="27">MAX(BP14:BQ14)</f>
        <v>0</v>
      </c>
      <c r="BQ15" s="281"/>
      <c r="BR15" s="281">
        <f t="shared" ref="BR15" si="28">MAX(BR14:BS14)</f>
        <v>0</v>
      </c>
      <c r="BS15" s="281"/>
      <c r="BT15" s="281">
        <f t="shared" ref="BT15" si="29">MAX(BT14:BU14)</f>
        <v>15</v>
      </c>
      <c r="BU15" s="281"/>
      <c r="BV15" s="281">
        <f t="shared" ref="BV15" si="30">MAX(BV14:BW14)</f>
        <v>14</v>
      </c>
      <c r="BW15" s="281"/>
      <c r="BX15" s="281">
        <f t="shared" ref="BX15" si="31">MAX(BX14:BY14)</f>
        <v>83</v>
      </c>
      <c r="BY15" s="281"/>
      <c r="BZ15" s="281">
        <f t="shared" ref="BZ15" si="32">MAX(BZ14:CA14)</f>
        <v>241</v>
      </c>
      <c r="CA15" s="281"/>
      <c r="CB15" s="281">
        <f t="shared" ref="CB15" si="33">MAX(CB14:CC14)</f>
        <v>239</v>
      </c>
      <c r="CC15" s="281"/>
      <c r="CD15" s="281">
        <f t="shared" ref="CD15" si="34">MAX(CD14:CE14)</f>
        <v>405</v>
      </c>
      <c r="CE15" s="281"/>
      <c r="CF15" s="281">
        <f t="shared" ref="CF15" si="35">MAX(CF14:CG14)</f>
        <v>222</v>
      </c>
      <c r="CG15" s="281"/>
      <c r="CH15" s="281">
        <f t="shared" ref="CH15" si="36">MAX(CH14:CI14)</f>
        <v>227</v>
      </c>
      <c r="CI15" s="281"/>
      <c r="CJ15" s="281">
        <f t="shared" ref="CJ15" si="37">MAX(CJ14:CK14)</f>
        <v>317</v>
      </c>
      <c r="CK15" s="281"/>
      <c r="CL15" s="281">
        <f t="shared" ref="CL15" si="38">MAX(CL14:CM14)</f>
        <v>449</v>
      </c>
      <c r="CM15" s="281"/>
      <c r="CN15" s="281">
        <f t="shared" ref="CN15" si="39">MAX(CN14:CO14)</f>
        <v>12</v>
      </c>
      <c r="CO15" s="281"/>
      <c r="CP15" s="281">
        <f t="shared" ref="CP15" si="40">MAX(CP14:CQ14)</f>
        <v>0</v>
      </c>
      <c r="CQ15" s="281"/>
      <c r="CR15" s="281">
        <f t="shared" ref="CR15" si="41">MAX(CR14:CS14)</f>
        <v>0</v>
      </c>
      <c r="CS15" s="281"/>
      <c r="CT15" s="281">
        <f t="shared" ref="CT15" si="42">MAX(CT14:CU14)</f>
        <v>0</v>
      </c>
      <c r="CU15" s="281"/>
      <c r="CV15" s="281">
        <f t="shared" ref="CV15" si="43">MAX(CV14:CW14)</f>
        <v>0</v>
      </c>
      <c r="CW15" s="281"/>
      <c r="CX15" s="281">
        <f t="shared" ref="CX15" si="44">MAX(CX14:CY14)</f>
        <v>0</v>
      </c>
      <c r="CY15" s="281"/>
      <c r="CZ15" s="281">
        <f t="shared" ref="CZ15" si="45">MAX(CZ14:DA14)</f>
        <v>0</v>
      </c>
      <c r="DA15" s="281"/>
      <c r="DB15" s="281">
        <f t="shared" ref="DB15" si="46">MAX(DB14:DC14)</f>
        <v>0</v>
      </c>
      <c r="DC15" s="281"/>
      <c r="DD15" s="281">
        <f t="shared" ref="DD15" si="47">MAX(DD14:DE14)</f>
        <v>0</v>
      </c>
      <c r="DE15" s="281"/>
      <c r="DF15" s="281">
        <f t="shared" ref="DF15" si="48">MAX(DF14:DG14)</f>
        <v>0</v>
      </c>
      <c r="DG15" s="281"/>
      <c r="DH15" s="281">
        <f t="shared" ref="DH15" si="49">MAX(DH14:DI14)</f>
        <v>0</v>
      </c>
      <c r="DI15" s="281"/>
    </row>
    <row r="16" spans="1:113"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75" customHeight="1">
      <c r="A17" s="10"/>
      <c r="B17" s="10"/>
      <c r="C17" s="10"/>
      <c r="D17" s="10"/>
      <c r="E17" s="10"/>
      <c r="F17" s="10"/>
      <c r="G17" s="10"/>
      <c r="H17" s="10"/>
      <c r="I17" s="10"/>
      <c r="J17" s="51" t="s">
        <v>667</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A18" s="10"/>
      <c r="B18" s="10"/>
      <c r="C18" s="10"/>
      <c r="D18" s="10"/>
      <c r="E18" s="10"/>
      <c r="F18" s="10"/>
      <c r="G18" s="10"/>
      <c r="H18" s="10"/>
      <c r="I18" s="10"/>
      <c r="J18" s="10">
        <f>COUNT(J5:J10)</f>
        <v>0</v>
      </c>
      <c r="K18" s="51">
        <f t="shared" ref="K18:AO18" si="50">COUNT(K5:K10)</f>
        <v>0</v>
      </c>
      <c r="L18" s="51">
        <f t="shared" si="50"/>
        <v>0</v>
      </c>
      <c r="M18" s="51">
        <f t="shared" si="50"/>
        <v>0</v>
      </c>
      <c r="N18" s="51">
        <f t="shared" si="50"/>
        <v>0</v>
      </c>
      <c r="O18" s="51">
        <f t="shared" si="50"/>
        <v>0</v>
      </c>
      <c r="P18" s="51">
        <f t="shared" si="50"/>
        <v>0</v>
      </c>
      <c r="Q18" s="51">
        <f>COUNT(Q5:Q10)</f>
        <v>0</v>
      </c>
      <c r="R18" s="51">
        <f t="shared" si="50"/>
        <v>0</v>
      </c>
      <c r="S18" s="51">
        <f t="shared" si="50"/>
        <v>0</v>
      </c>
      <c r="T18" s="51">
        <f t="shared" si="50"/>
        <v>0</v>
      </c>
      <c r="U18" s="51">
        <f t="shared" si="50"/>
        <v>0</v>
      </c>
      <c r="V18" s="51">
        <f t="shared" si="50"/>
        <v>0</v>
      </c>
      <c r="W18" s="51">
        <f t="shared" si="50"/>
        <v>0</v>
      </c>
      <c r="X18" s="51">
        <f t="shared" si="50"/>
        <v>0</v>
      </c>
      <c r="Y18" s="51">
        <f t="shared" si="50"/>
        <v>0</v>
      </c>
      <c r="Z18" s="51">
        <f t="shared" si="50"/>
        <v>0</v>
      </c>
      <c r="AA18" s="51">
        <f t="shared" si="50"/>
        <v>0</v>
      </c>
      <c r="AB18" s="51">
        <f t="shared" si="50"/>
        <v>0</v>
      </c>
      <c r="AC18" s="51">
        <f t="shared" si="50"/>
        <v>0</v>
      </c>
      <c r="AD18" s="51">
        <f t="shared" si="50"/>
        <v>0</v>
      </c>
      <c r="AE18" s="51">
        <f t="shared" si="50"/>
        <v>0</v>
      </c>
      <c r="AF18" s="51">
        <f t="shared" si="50"/>
        <v>0</v>
      </c>
      <c r="AG18" s="51">
        <f t="shared" si="50"/>
        <v>0</v>
      </c>
      <c r="AH18" s="51">
        <f t="shared" si="50"/>
        <v>0</v>
      </c>
      <c r="AI18" s="51">
        <f t="shared" si="50"/>
        <v>0</v>
      </c>
      <c r="AJ18" s="51">
        <f t="shared" si="50"/>
        <v>0</v>
      </c>
      <c r="AK18" s="51">
        <f t="shared" si="50"/>
        <v>0</v>
      </c>
      <c r="AL18" s="51">
        <f t="shared" si="50"/>
        <v>0</v>
      </c>
      <c r="AM18" s="51">
        <f t="shared" si="50"/>
        <v>0</v>
      </c>
      <c r="AN18" s="51">
        <f t="shared" si="50"/>
        <v>0</v>
      </c>
      <c r="AO18" s="51">
        <f t="shared" si="50"/>
        <v>0</v>
      </c>
      <c r="AP18" s="51">
        <f t="shared" ref="AP18:BU18" si="51">COUNT(AP5:AP10)</f>
        <v>0</v>
      </c>
      <c r="AQ18" s="51">
        <f t="shared" si="51"/>
        <v>0</v>
      </c>
      <c r="AR18" s="51">
        <f t="shared" si="51"/>
        <v>0</v>
      </c>
      <c r="AS18" s="51">
        <f t="shared" si="51"/>
        <v>0</v>
      </c>
      <c r="AT18" s="51">
        <f t="shared" si="51"/>
        <v>0</v>
      </c>
      <c r="AU18" s="51">
        <f t="shared" si="51"/>
        <v>0</v>
      </c>
      <c r="AV18" s="51">
        <f t="shared" si="51"/>
        <v>0</v>
      </c>
      <c r="AW18" s="51">
        <f t="shared" si="51"/>
        <v>0</v>
      </c>
      <c r="AX18" s="51">
        <f t="shared" si="51"/>
        <v>0</v>
      </c>
      <c r="AY18" s="51">
        <f t="shared" si="51"/>
        <v>0</v>
      </c>
      <c r="AZ18" s="51">
        <f t="shared" si="51"/>
        <v>0</v>
      </c>
      <c r="BA18" s="51">
        <f t="shared" si="51"/>
        <v>0</v>
      </c>
      <c r="BB18" s="51">
        <f t="shared" si="51"/>
        <v>0</v>
      </c>
      <c r="BC18" s="51">
        <f t="shared" si="51"/>
        <v>0</v>
      </c>
      <c r="BD18" s="51">
        <f t="shared" si="51"/>
        <v>0</v>
      </c>
      <c r="BE18" s="51">
        <f t="shared" si="51"/>
        <v>0</v>
      </c>
      <c r="BF18" s="51">
        <f t="shared" si="51"/>
        <v>0</v>
      </c>
      <c r="BG18" s="51">
        <f t="shared" si="51"/>
        <v>0</v>
      </c>
      <c r="BH18" s="51">
        <f t="shared" si="51"/>
        <v>0</v>
      </c>
      <c r="BI18" s="51">
        <f t="shared" si="51"/>
        <v>0</v>
      </c>
      <c r="BJ18" s="51">
        <f t="shared" si="51"/>
        <v>0</v>
      </c>
      <c r="BK18" s="51">
        <f t="shared" si="51"/>
        <v>0</v>
      </c>
      <c r="BL18" s="51">
        <f t="shared" si="51"/>
        <v>0</v>
      </c>
      <c r="BM18" s="51">
        <f t="shared" si="51"/>
        <v>0</v>
      </c>
      <c r="BN18" s="51">
        <f t="shared" si="51"/>
        <v>0</v>
      </c>
      <c r="BO18" s="51">
        <f t="shared" si="51"/>
        <v>0</v>
      </c>
      <c r="BP18" s="51">
        <f t="shared" si="51"/>
        <v>0</v>
      </c>
      <c r="BQ18" s="51">
        <f t="shared" si="51"/>
        <v>0</v>
      </c>
      <c r="BR18" s="51">
        <f t="shared" si="51"/>
        <v>0</v>
      </c>
      <c r="BS18" s="51">
        <f t="shared" si="51"/>
        <v>0</v>
      </c>
      <c r="BT18" s="51">
        <f t="shared" si="51"/>
        <v>5</v>
      </c>
      <c r="BU18" s="51">
        <f t="shared" si="51"/>
        <v>5</v>
      </c>
      <c r="BV18" s="51">
        <f t="shared" ref="BV18:DA18" si="52">COUNT(BV5:BV10)</f>
        <v>6</v>
      </c>
      <c r="BW18" s="51">
        <f t="shared" si="52"/>
        <v>2</v>
      </c>
      <c r="BX18" s="51">
        <f t="shared" si="52"/>
        <v>6</v>
      </c>
      <c r="BY18" s="51">
        <f t="shared" si="52"/>
        <v>2</v>
      </c>
      <c r="BZ18" s="51">
        <f t="shared" si="52"/>
        <v>6</v>
      </c>
      <c r="CA18" s="51">
        <f t="shared" si="52"/>
        <v>2</v>
      </c>
      <c r="CB18" s="51">
        <f t="shared" si="52"/>
        <v>6</v>
      </c>
      <c r="CC18" s="51">
        <f t="shared" si="52"/>
        <v>2</v>
      </c>
      <c r="CD18" s="51">
        <f t="shared" si="52"/>
        <v>6</v>
      </c>
      <c r="CE18" s="51">
        <f t="shared" si="52"/>
        <v>2</v>
      </c>
      <c r="CF18" s="51">
        <f t="shared" si="52"/>
        <v>6</v>
      </c>
      <c r="CG18" s="51">
        <f t="shared" si="52"/>
        <v>2</v>
      </c>
      <c r="CH18" s="51">
        <f t="shared" si="52"/>
        <v>6</v>
      </c>
      <c r="CI18" s="51">
        <f t="shared" si="52"/>
        <v>2</v>
      </c>
      <c r="CJ18" s="51">
        <f t="shared" si="52"/>
        <v>6</v>
      </c>
      <c r="CK18" s="51">
        <f t="shared" si="52"/>
        <v>2</v>
      </c>
      <c r="CL18" s="51">
        <f t="shared" si="52"/>
        <v>6</v>
      </c>
      <c r="CM18" s="51">
        <f t="shared" si="52"/>
        <v>2</v>
      </c>
      <c r="CN18" s="51">
        <f t="shared" si="52"/>
        <v>2</v>
      </c>
      <c r="CO18" s="51">
        <f t="shared" si="52"/>
        <v>2</v>
      </c>
      <c r="CP18" s="51">
        <f t="shared" si="52"/>
        <v>0</v>
      </c>
      <c r="CQ18" s="51">
        <f t="shared" si="52"/>
        <v>0</v>
      </c>
      <c r="CR18" s="51">
        <f t="shared" si="52"/>
        <v>0</v>
      </c>
      <c r="CS18" s="51">
        <f t="shared" si="52"/>
        <v>0</v>
      </c>
      <c r="CT18" s="51">
        <f t="shared" si="52"/>
        <v>0</v>
      </c>
      <c r="CU18" s="51">
        <f t="shared" si="52"/>
        <v>0</v>
      </c>
      <c r="CV18" s="51">
        <f t="shared" si="52"/>
        <v>0</v>
      </c>
      <c r="CW18" s="51">
        <f t="shared" si="52"/>
        <v>0</v>
      </c>
      <c r="CX18" s="51">
        <f t="shared" si="52"/>
        <v>0</v>
      </c>
      <c r="CY18" s="51">
        <f t="shared" si="52"/>
        <v>0</v>
      </c>
      <c r="CZ18" s="51">
        <f t="shared" si="52"/>
        <v>0</v>
      </c>
      <c r="DA18" s="51">
        <f t="shared" si="52"/>
        <v>0</v>
      </c>
      <c r="DB18" s="51">
        <f t="shared" ref="DB18:DI18" si="53">COUNT(DB5:DB10)</f>
        <v>0</v>
      </c>
      <c r="DC18" s="51">
        <f t="shared" si="53"/>
        <v>0</v>
      </c>
      <c r="DD18" s="51">
        <f t="shared" si="53"/>
        <v>0</v>
      </c>
      <c r="DE18" s="51">
        <f t="shared" si="53"/>
        <v>0</v>
      </c>
      <c r="DF18" s="51">
        <f t="shared" si="53"/>
        <v>0</v>
      </c>
      <c r="DG18" s="51">
        <f t="shared" si="53"/>
        <v>0</v>
      </c>
      <c r="DH18" s="51">
        <f t="shared" si="53"/>
        <v>0</v>
      </c>
      <c r="DI18" s="51">
        <f t="shared" si="53"/>
        <v>0</v>
      </c>
    </row>
    <row r="19" spans="1:113" ht="15.75" customHeight="1">
      <c r="A19" s="10"/>
      <c r="B19" s="10"/>
      <c r="C19" s="10"/>
      <c r="D19" s="10"/>
      <c r="E19" s="10"/>
      <c r="F19" s="10"/>
      <c r="G19" s="10"/>
      <c r="H19" s="10"/>
      <c r="I19" s="10"/>
      <c r="J19" s="281">
        <f>MAX(J18:K18)</f>
        <v>0</v>
      </c>
      <c r="K19" s="281"/>
      <c r="L19" s="281">
        <f t="shared" ref="L19" si="54">MAX(L18:M18)</f>
        <v>0</v>
      </c>
      <c r="M19" s="281"/>
      <c r="N19" s="281">
        <f>MAX(N18:O18)</f>
        <v>0</v>
      </c>
      <c r="O19" s="281"/>
      <c r="P19" s="281">
        <f>MAX(P18:Q18)</f>
        <v>0</v>
      </c>
      <c r="Q19" s="281"/>
      <c r="R19" s="281">
        <f t="shared" ref="R19" si="55">MAX(R18:S18)</f>
        <v>0</v>
      </c>
      <c r="S19" s="281"/>
      <c r="T19" s="281">
        <f t="shared" ref="T19" si="56">MAX(T18:U18)</f>
        <v>0</v>
      </c>
      <c r="U19" s="281"/>
      <c r="V19" s="281">
        <f>MAX(V18:W18)</f>
        <v>0</v>
      </c>
      <c r="W19" s="281"/>
      <c r="X19" s="281">
        <f t="shared" ref="X19" si="57">MAX(X18:Y18)</f>
        <v>0</v>
      </c>
      <c r="Y19" s="281"/>
      <c r="Z19" s="281">
        <f t="shared" ref="Z19" si="58">MAX(Z18:AA18)</f>
        <v>0</v>
      </c>
      <c r="AA19" s="281"/>
      <c r="AB19" s="281">
        <f t="shared" ref="AB19" si="59">MAX(AB18:AC18)</f>
        <v>0</v>
      </c>
      <c r="AC19" s="281"/>
      <c r="AD19" s="281">
        <f t="shared" ref="AD19" si="60">MAX(AD18:AE18)</f>
        <v>0</v>
      </c>
      <c r="AE19" s="281"/>
      <c r="AF19" s="281">
        <f t="shared" ref="AF19" si="61">MAX(AF18:AG18)</f>
        <v>0</v>
      </c>
      <c r="AG19" s="281"/>
      <c r="AH19" s="281">
        <f t="shared" ref="AH19" si="62">MAX(AH18:AI18)</f>
        <v>0</v>
      </c>
      <c r="AI19" s="281"/>
      <c r="AJ19" s="281">
        <f t="shared" ref="AJ19" si="63">MAX(AJ18:AK18)</f>
        <v>0</v>
      </c>
      <c r="AK19" s="281"/>
      <c r="AL19" s="281">
        <f t="shared" ref="AL19" si="64">MAX(AL18:AM18)</f>
        <v>0</v>
      </c>
      <c r="AM19" s="281"/>
      <c r="AN19" s="281">
        <f t="shared" ref="AN19" si="65">MAX(AN18:AO18)</f>
        <v>0</v>
      </c>
      <c r="AO19" s="281"/>
      <c r="AP19" s="281">
        <f t="shared" ref="AP19" si="66">MAX(AP18:AQ18)</f>
        <v>0</v>
      </c>
      <c r="AQ19" s="281"/>
      <c r="AR19" s="281">
        <f t="shared" ref="AR19" si="67">MAX(AR18:AS18)</f>
        <v>0</v>
      </c>
      <c r="AS19" s="281"/>
      <c r="AT19" s="281">
        <f t="shared" ref="AT19" si="68">MAX(AT18:AU18)</f>
        <v>0</v>
      </c>
      <c r="AU19" s="281"/>
      <c r="AV19" s="281">
        <f t="shared" ref="AV19" si="69">MAX(AV18:AW18)</f>
        <v>0</v>
      </c>
      <c r="AW19" s="281"/>
      <c r="AX19" s="281">
        <f t="shared" ref="AX19" si="70">MAX(AX18:AY18)</f>
        <v>0</v>
      </c>
      <c r="AY19" s="281"/>
      <c r="AZ19" s="281">
        <f t="shared" ref="AZ19" si="71">MAX(AZ18:BA18)</f>
        <v>0</v>
      </c>
      <c r="BA19" s="281"/>
      <c r="BB19" s="281">
        <f t="shared" ref="BB19" si="72">MAX(BB18:BC18)</f>
        <v>0</v>
      </c>
      <c r="BC19" s="281"/>
      <c r="BD19" s="281">
        <f t="shared" ref="BD19" si="73">MAX(BD18:BE18)</f>
        <v>0</v>
      </c>
      <c r="BE19" s="281"/>
      <c r="BF19" s="281">
        <f t="shared" ref="BF19" si="74">MAX(BF18:BG18)</f>
        <v>0</v>
      </c>
      <c r="BG19" s="281"/>
      <c r="BH19" s="281">
        <f t="shared" ref="BH19" si="75">MAX(BH18:BI18)</f>
        <v>0</v>
      </c>
      <c r="BI19" s="281"/>
      <c r="BJ19" s="281">
        <f t="shared" ref="BJ19" si="76">MAX(BJ18:BK18)</f>
        <v>0</v>
      </c>
      <c r="BK19" s="281"/>
      <c r="BL19" s="281">
        <f t="shared" ref="BL19" si="77">MAX(BL18:BM18)</f>
        <v>0</v>
      </c>
      <c r="BM19" s="281"/>
      <c r="BN19" s="281">
        <f t="shared" ref="BN19" si="78">MAX(BN18:BO18)</f>
        <v>0</v>
      </c>
      <c r="BO19" s="281"/>
      <c r="BP19" s="281">
        <f t="shared" ref="BP19" si="79">MAX(BP18:BQ18)</f>
        <v>0</v>
      </c>
      <c r="BQ19" s="281"/>
      <c r="BR19" s="281">
        <f t="shared" ref="BR19" si="80">MAX(BR18:BS18)</f>
        <v>0</v>
      </c>
      <c r="BS19" s="281"/>
      <c r="BT19" s="281">
        <f t="shared" ref="BT19" si="81">MAX(BT18:BU18)</f>
        <v>5</v>
      </c>
      <c r="BU19" s="281"/>
      <c r="BV19" s="281">
        <f t="shared" ref="BV19" si="82">MAX(BV18:BW18)</f>
        <v>6</v>
      </c>
      <c r="BW19" s="281"/>
      <c r="BX19" s="281">
        <f t="shared" ref="BX19" si="83">MAX(BX18:BY18)</f>
        <v>6</v>
      </c>
      <c r="BY19" s="281"/>
      <c r="BZ19" s="281">
        <f t="shared" ref="BZ19" si="84">MAX(BZ18:CA18)</f>
        <v>6</v>
      </c>
      <c r="CA19" s="281"/>
      <c r="CB19" s="281">
        <f t="shared" ref="CB19" si="85">MAX(CB18:CC18)</f>
        <v>6</v>
      </c>
      <c r="CC19" s="281"/>
      <c r="CD19" s="281">
        <f t="shared" ref="CD19" si="86">MAX(CD18:CE18)</f>
        <v>6</v>
      </c>
      <c r="CE19" s="281"/>
      <c r="CF19" s="281">
        <f t="shared" ref="CF19" si="87">MAX(CF18:CG18)</f>
        <v>6</v>
      </c>
      <c r="CG19" s="281"/>
      <c r="CH19" s="281">
        <f t="shared" ref="CH19" si="88">MAX(CH18:CI18)</f>
        <v>6</v>
      </c>
      <c r="CI19" s="281"/>
      <c r="CJ19" s="281">
        <f t="shared" ref="CJ19" si="89">MAX(CJ18:CK18)</f>
        <v>6</v>
      </c>
      <c r="CK19" s="281"/>
      <c r="CL19" s="281">
        <f t="shared" ref="CL19" si="90">MAX(CL18:CM18)</f>
        <v>6</v>
      </c>
      <c r="CM19" s="281"/>
      <c r="CN19" s="281">
        <f t="shared" ref="CN19" si="91">MAX(CN18:CO18)</f>
        <v>2</v>
      </c>
      <c r="CO19" s="281"/>
      <c r="CP19" s="281">
        <f t="shared" ref="CP19" si="92">MAX(CP18:CQ18)</f>
        <v>0</v>
      </c>
      <c r="CQ19" s="281"/>
      <c r="CR19" s="281">
        <f t="shared" ref="CR19" si="93">MAX(CR18:CS18)</f>
        <v>0</v>
      </c>
      <c r="CS19" s="281"/>
      <c r="CT19" s="281">
        <f t="shared" ref="CT19" si="94">MAX(CT18:CU18)</f>
        <v>0</v>
      </c>
      <c r="CU19" s="281"/>
      <c r="CV19" s="281">
        <f t="shared" ref="CV19" si="95">MAX(CV18:CW18)</f>
        <v>0</v>
      </c>
      <c r="CW19" s="281"/>
      <c r="CX19" s="281">
        <f t="shared" ref="CX19" si="96">MAX(CX18:CY18)</f>
        <v>0</v>
      </c>
      <c r="CY19" s="281"/>
      <c r="CZ19" s="281">
        <f t="shared" ref="CZ19" si="97">MAX(CZ18:DA18)</f>
        <v>0</v>
      </c>
      <c r="DA19" s="281"/>
      <c r="DB19" s="281">
        <f t="shared" ref="DB19" si="98">MAX(DB18:DC18)</f>
        <v>0</v>
      </c>
      <c r="DC19" s="281"/>
      <c r="DD19" s="281">
        <f t="shared" ref="DD19" si="99">MAX(DD18:DE18)</f>
        <v>0</v>
      </c>
      <c r="DE19" s="281"/>
      <c r="DF19" s="281">
        <f t="shared" ref="DF19" si="100">MAX(DF18:DG18)</f>
        <v>0</v>
      </c>
      <c r="DG19" s="281"/>
      <c r="DH19" s="281">
        <f t="shared" ref="DH19" si="101">MAX(DH18:DI18)</f>
        <v>0</v>
      </c>
      <c r="DI19" s="281"/>
    </row>
    <row r="20" spans="1:113" ht="15.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A22" s="10"/>
      <c r="B22" s="10"/>
      <c r="C22" s="10"/>
      <c r="D22" s="10"/>
      <c r="E22" s="10"/>
      <c r="F22" s="10"/>
      <c r="G22" s="10"/>
      <c r="H22" s="10"/>
      <c r="I22" s="10"/>
      <c r="J22" s="59" t="s">
        <v>674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10"/>
      <c r="G23" s="10"/>
      <c r="H23" s="10"/>
      <c r="I23" s="10"/>
      <c r="J23" s="280" t="s">
        <v>675</v>
      </c>
      <c r="K23" s="280"/>
      <c r="L23" s="280"/>
      <c r="M23" s="280"/>
      <c r="N23" s="60">
        <v>1</v>
      </c>
      <c r="O23" s="60">
        <v>2</v>
      </c>
      <c r="P23" s="60">
        <v>3</v>
      </c>
      <c r="Q23" s="60">
        <v>4</v>
      </c>
      <c r="R23" s="60">
        <v>5</v>
      </c>
      <c r="S23" s="60">
        <v>6</v>
      </c>
      <c r="T23" s="60">
        <v>7</v>
      </c>
      <c r="U23" s="60">
        <v>8</v>
      </c>
      <c r="V23" s="60">
        <v>9</v>
      </c>
      <c r="W23" s="60">
        <v>10</v>
      </c>
      <c r="X23" s="60">
        <v>11</v>
      </c>
      <c r="Y23" s="60">
        <v>12</v>
      </c>
      <c r="Z23" s="60">
        <v>13</v>
      </c>
      <c r="AA23" s="60">
        <v>14</v>
      </c>
      <c r="AB23" s="60">
        <v>15</v>
      </c>
      <c r="AC23" s="60">
        <v>16</v>
      </c>
      <c r="AD23" s="60">
        <v>17</v>
      </c>
      <c r="AE23" s="60">
        <v>18</v>
      </c>
      <c r="AF23" s="60">
        <v>19</v>
      </c>
      <c r="AG23" s="60">
        <v>20</v>
      </c>
      <c r="AH23" s="60">
        <v>21</v>
      </c>
      <c r="AI23" s="60">
        <v>22</v>
      </c>
      <c r="AJ23" s="60">
        <v>23</v>
      </c>
      <c r="AK23" s="60">
        <v>24</v>
      </c>
      <c r="AL23" s="60">
        <v>25</v>
      </c>
      <c r="AM23" s="60">
        <v>26</v>
      </c>
      <c r="AN23" s="60">
        <v>27</v>
      </c>
      <c r="AO23" s="60">
        <v>28</v>
      </c>
      <c r="AP23" s="60">
        <v>29</v>
      </c>
      <c r="AQ23" s="60">
        <v>30</v>
      </c>
      <c r="AR23" s="60">
        <v>31</v>
      </c>
      <c r="AS23" s="60">
        <v>32</v>
      </c>
      <c r="AT23" s="60">
        <v>33</v>
      </c>
      <c r="AU23" s="60">
        <v>34</v>
      </c>
      <c r="AV23" s="60">
        <v>35</v>
      </c>
      <c r="AW23" s="60">
        <v>36</v>
      </c>
      <c r="AX23" s="60">
        <v>37</v>
      </c>
      <c r="AY23" s="60">
        <v>38</v>
      </c>
      <c r="AZ23" s="60">
        <v>39</v>
      </c>
      <c r="BA23" s="60">
        <v>40</v>
      </c>
      <c r="BB23" s="60">
        <v>41</v>
      </c>
      <c r="BC23" s="60">
        <v>42</v>
      </c>
      <c r="BD23" s="60">
        <v>43</v>
      </c>
      <c r="BE23" s="60">
        <v>44</v>
      </c>
      <c r="BF23" s="60">
        <v>45</v>
      </c>
      <c r="BG23" s="60">
        <v>46</v>
      </c>
      <c r="BH23" s="60">
        <v>47</v>
      </c>
      <c r="BI23" s="60">
        <v>48</v>
      </c>
      <c r="BJ23" s="60">
        <v>49</v>
      </c>
      <c r="BK23" s="60">
        <v>50</v>
      </c>
      <c r="BL23" s="60">
        <v>51</v>
      </c>
      <c r="BM23" s="60">
        <v>52</v>
      </c>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280" t="s">
        <v>676</v>
      </c>
      <c r="K24" s="280"/>
      <c r="L24" s="280"/>
      <c r="M24" s="280"/>
      <c r="N24" s="60">
        <f>J15</f>
        <v>0</v>
      </c>
      <c r="O24" s="60">
        <f>L15</f>
        <v>0</v>
      </c>
      <c r="P24" s="60">
        <f>N15</f>
        <v>0</v>
      </c>
      <c r="Q24" s="60">
        <f>P15</f>
        <v>0</v>
      </c>
      <c r="R24" s="60">
        <f>R15</f>
        <v>0</v>
      </c>
      <c r="S24" s="60">
        <f>T15</f>
        <v>0</v>
      </c>
      <c r="T24" s="60">
        <f>V15</f>
        <v>0</v>
      </c>
      <c r="U24" s="60">
        <f>X15</f>
        <v>0</v>
      </c>
      <c r="V24" s="60">
        <f>Z15</f>
        <v>0</v>
      </c>
      <c r="W24" s="60">
        <f>AB15</f>
        <v>0</v>
      </c>
      <c r="X24" s="60">
        <f>AD15</f>
        <v>0</v>
      </c>
      <c r="Y24" s="60">
        <f>AF15</f>
        <v>0</v>
      </c>
      <c r="Z24" s="60">
        <f>AH15</f>
        <v>0</v>
      </c>
      <c r="AA24" s="60">
        <f>AJ15</f>
        <v>0</v>
      </c>
      <c r="AB24" s="60">
        <f>AL15</f>
        <v>0</v>
      </c>
      <c r="AC24" s="60">
        <f>AN15</f>
        <v>0</v>
      </c>
      <c r="AD24" s="60">
        <f>AP15</f>
        <v>0</v>
      </c>
      <c r="AE24" s="60">
        <f>AR15</f>
        <v>0</v>
      </c>
      <c r="AF24" s="60">
        <f>AT15</f>
        <v>0</v>
      </c>
      <c r="AG24" s="60">
        <f>AV15</f>
        <v>0</v>
      </c>
      <c r="AH24" s="60">
        <f>AX15</f>
        <v>0</v>
      </c>
      <c r="AI24" s="60">
        <f>AZ15</f>
        <v>0</v>
      </c>
      <c r="AJ24" s="60">
        <f>BB15</f>
        <v>0</v>
      </c>
      <c r="AK24" s="60">
        <f>BD15</f>
        <v>0</v>
      </c>
      <c r="AL24" s="60">
        <f>BF15</f>
        <v>0</v>
      </c>
      <c r="AM24" s="60">
        <f>BH15</f>
        <v>0</v>
      </c>
      <c r="AN24" s="60">
        <f>BJ15</f>
        <v>0</v>
      </c>
      <c r="AO24" s="60">
        <f>BL15</f>
        <v>0</v>
      </c>
      <c r="AP24" s="60">
        <f>BN15</f>
        <v>0</v>
      </c>
      <c r="AQ24" s="60">
        <f>BP15</f>
        <v>0</v>
      </c>
      <c r="AR24" s="60">
        <f>BR15</f>
        <v>0</v>
      </c>
      <c r="AS24" s="60">
        <f>BT15</f>
        <v>15</v>
      </c>
      <c r="AT24" s="60">
        <f>BV15</f>
        <v>14</v>
      </c>
      <c r="AU24" s="60">
        <f>BX15</f>
        <v>83</v>
      </c>
      <c r="AV24" s="60">
        <f>BZ15</f>
        <v>241</v>
      </c>
      <c r="AW24" s="60">
        <f>CB15</f>
        <v>239</v>
      </c>
      <c r="AX24" s="60">
        <f>CD15</f>
        <v>405</v>
      </c>
      <c r="AY24" s="60">
        <f>CF15</f>
        <v>222</v>
      </c>
      <c r="AZ24" s="60">
        <f>CH15</f>
        <v>227</v>
      </c>
      <c r="BA24" s="60">
        <f>CJ15</f>
        <v>317</v>
      </c>
      <c r="BB24" s="60">
        <f>CL15</f>
        <v>449</v>
      </c>
      <c r="BC24" s="60">
        <f>CN15</f>
        <v>12</v>
      </c>
      <c r="BD24" s="60">
        <f>CP15</f>
        <v>0</v>
      </c>
      <c r="BE24" s="60">
        <f>CR15</f>
        <v>0</v>
      </c>
      <c r="BF24" s="60">
        <f>CT15</f>
        <v>0</v>
      </c>
      <c r="BG24" s="60">
        <f>CV15</f>
        <v>0</v>
      </c>
      <c r="BH24" s="60">
        <f>CX15</f>
        <v>0</v>
      </c>
      <c r="BI24" s="60">
        <f>CZ15</f>
        <v>0</v>
      </c>
      <c r="BJ24" s="60">
        <f>DB15</f>
        <v>0</v>
      </c>
      <c r="BK24" s="60">
        <f>DD15</f>
        <v>0</v>
      </c>
      <c r="BL24" s="60">
        <f>DF15</f>
        <v>0</v>
      </c>
      <c r="BM24" s="60">
        <f>DH15</f>
        <v>0</v>
      </c>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280" t="s">
        <v>1110</v>
      </c>
      <c r="K25" s="280"/>
      <c r="L25" s="280"/>
      <c r="M25" s="280"/>
      <c r="N25" s="60">
        <f>J19</f>
        <v>0</v>
      </c>
      <c r="O25" s="60">
        <f>L19</f>
        <v>0</v>
      </c>
      <c r="P25" s="60">
        <f>N19</f>
        <v>0</v>
      </c>
      <c r="Q25" s="60">
        <f>P19</f>
        <v>0</v>
      </c>
      <c r="R25" s="60">
        <f>R19</f>
        <v>0</v>
      </c>
      <c r="S25" s="60">
        <f>T19</f>
        <v>0</v>
      </c>
      <c r="T25" s="60">
        <f>V19</f>
        <v>0</v>
      </c>
      <c r="U25" s="60">
        <f>X19</f>
        <v>0</v>
      </c>
      <c r="V25" s="60">
        <f>Z19</f>
        <v>0</v>
      </c>
      <c r="W25" s="60">
        <f>AB19</f>
        <v>0</v>
      </c>
      <c r="X25" s="60">
        <f>AD19</f>
        <v>0</v>
      </c>
      <c r="Y25" s="60">
        <f>AF19</f>
        <v>0</v>
      </c>
      <c r="Z25" s="60">
        <f>AH19</f>
        <v>0</v>
      </c>
      <c r="AA25" s="60">
        <f>AJ19</f>
        <v>0</v>
      </c>
      <c r="AB25" s="60">
        <f>AL19</f>
        <v>0</v>
      </c>
      <c r="AC25" s="60">
        <f>AN19</f>
        <v>0</v>
      </c>
      <c r="AD25" s="60">
        <f>AP19</f>
        <v>0</v>
      </c>
      <c r="AE25" s="60">
        <f>AR19</f>
        <v>0</v>
      </c>
      <c r="AF25" s="60">
        <f>AT19</f>
        <v>0</v>
      </c>
      <c r="AG25" s="60">
        <f>AV19</f>
        <v>0</v>
      </c>
      <c r="AH25" s="60">
        <f>AX19</f>
        <v>0</v>
      </c>
      <c r="AI25" s="60">
        <f>AZ19</f>
        <v>0</v>
      </c>
      <c r="AJ25" s="60">
        <f>BB19</f>
        <v>0</v>
      </c>
      <c r="AK25" s="60">
        <f>BD19</f>
        <v>0</v>
      </c>
      <c r="AL25" s="60">
        <f>BF19</f>
        <v>0</v>
      </c>
      <c r="AM25" s="60">
        <f>BH19</f>
        <v>0</v>
      </c>
      <c r="AN25" s="60">
        <f>BJ19</f>
        <v>0</v>
      </c>
      <c r="AO25" s="60">
        <f>BL19</f>
        <v>0</v>
      </c>
      <c r="AP25" s="60">
        <f>BN19</f>
        <v>0</v>
      </c>
      <c r="AQ25" s="60">
        <f>BP19</f>
        <v>0</v>
      </c>
      <c r="AR25" s="60">
        <f>BR19</f>
        <v>0</v>
      </c>
      <c r="AS25" s="60">
        <f>BT19</f>
        <v>5</v>
      </c>
      <c r="AT25" s="60">
        <f>BV19</f>
        <v>6</v>
      </c>
      <c r="AU25" s="60">
        <f>BX19</f>
        <v>6</v>
      </c>
      <c r="AV25" s="60">
        <f>BZ19</f>
        <v>6</v>
      </c>
      <c r="AW25" s="60">
        <f>CB19</f>
        <v>6</v>
      </c>
      <c r="AX25" s="60">
        <f>CD19</f>
        <v>6</v>
      </c>
      <c r="AY25" s="60">
        <f>CF19</f>
        <v>6</v>
      </c>
      <c r="AZ25" s="60">
        <f>CH19</f>
        <v>6</v>
      </c>
      <c r="BA25" s="60">
        <f>CJ19</f>
        <v>6</v>
      </c>
      <c r="BB25" s="60">
        <f>CL19</f>
        <v>6</v>
      </c>
      <c r="BC25" s="60">
        <f>CN19</f>
        <v>2</v>
      </c>
      <c r="BD25" s="60">
        <f>CP19</f>
        <v>0</v>
      </c>
      <c r="BE25" s="60">
        <f>CR19</f>
        <v>0</v>
      </c>
      <c r="BF25" s="60">
        <f>CT19</f>
        <v>0</v>
      </c>
      <c r="BG25" s="60">
        <f>CV19</f>
        <v>0</v>
      </c>
      <c r="BH25" s="60">
        <f>CX19</f>
        <v>0</v>
      </c>
      <c r="BI25" s="60">
        <f>CZ19</f>
        <v>0</v>
      </c>
      <c r="BJ25" s="60">
        <f>DB19</f>
        <v>0</v>
      </c>
      <c r="BK25" s="60">
        <f>DD19</f>
        <v>0</v>
      </c>
      <c r="BL25" s="60">
        <f>DF19</f>
        <v>0</v>
      </c>
      <c r="BM25" s="60">
        <f>DH19</f>
        <v>0</v>
      </c>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2.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sheetData>
  <mergeCells count="161">
    <mergeCell ref="CV15:CW15"/>
    <mergeCell ref="CX15:CY15"/>
    <mergeCell ref="CZ15:DA15"/>
    <mergeCell ref="DB15:DC15"/>
    <mergeCell ref="DD15:DE15"/>
    <mergeCell ref="DF15:DG15"/>
    <mergeCell ref="DH15:DI15"/>
    <mergeCell ref="CD15:CE15"/>
    <mergeCell ref="CF15:CG15"/>
    <mergeCell ref="CH15:CI15"/>
    <mergeCell ref="CJ15:CK15"/>
    <mergeCell ref="CL15:CM15"/>
    <mergeCell ref="CN15:CO15"/>
    <mergeCell ref="CP15:CQ15"/>
    <mergeCell ref="CR15:CS15"/>
    <mergeCell ref="CT15:CU15"/>
    <mergeCell ref="BL15:BM15"/>
    <mergeCell ref="BN15:BO15"/>
    <mergeCell ref="BP15:BQ15"/>
    <mergeCell ref="BR15:BS15"/>
    <mergeCell ref="BT15:BU15"/>
    <mergeCell ref="BV15:BW15"/>
    <mergeCell ref="BX15:BY15"/>
    <mergeCell ref="BZ15:CA15"/>
    <mergeCell ref="CB15:CC15"/>
    <mergeCell ref="AT15:AU15"/>
    <mergeCell ref="AV15:AW15"/>
    <mergeCell ref="AX15:AY15"/>
    <mergeCell ref="AZ15:BA15"/>
    <mergeCell ref="BB15:BC15"/>
    <mergeCell ref="BD15:BE15"/>
    <mergeCell ref="BF15:BG15"/>
    <mergeCell ref="BH15:BI15"/>
    <mergeCell ref="BJ15:BK15"/>
    <mergeCell ref="AB15:AC15"/>
    <mergeCell ref="AD15:AE15"/>
    <mergeCell ref="AF15:AG15"/>
    <mergeCell ref="AH15:AI15"/>
    <mergeCell ref="AJ15:AK15"/>
    <mergeCell ref="AL15:AM15"/>
    <mergeCell ref="AN15:AO15"/>
    <mergeCell ref="AP15:AQ15"/>
    <mergeCell ref="AR15:AS15"/>
    <mergeCell ref="J15:K15"/>
    <mergeCell ref="L15:M15"/>
    <mergeCell ref="N15:O15"/>
    <mergeCell ref="P15:Q15"/>
    <mergeCell ref="R15:S15"/>
    <mergeCell ref="T15:U15"/>
    <mergeCell ref="V15:W15"/>
    <mergeCell ref="X15:Y15"/>
    <mergeCell ref="Z15:AA15"/>
    <mergeCell ref="J23:M23"/>
    <mergeCell ref="J24:M24"/>
    <mergeCell ref="J25:M25"/>
    <mergeCell ref="DH3:DI3"/>
    <mergeCell ref="CF3:CG3"/>
    <mergeCell ref="CH3:CI3"/>
    <mergeCell ref="CZ3:DA3"/>
    <mergeCell ref="CN3:CO3"/>
    <mergeCell ref="CJ3:CK3"/>
    <mergeCell ref="CL3:CM3"/>
    <mergeCell ref="CX3:CY3"/>
    <mergeCell ref="CP3:CQ3"/>
    <mergeCell ref="CR3:CS3"/>
    <mergeCell ref="CT3:CU3"/>
    <mergeCell ref="CV3:CW3"/>
    <mergeCell ref="BX3:BY3"/>
    <mergeCell ref="BR3:BS3"/>
    <mergeCell ref="BT3:BU3"/>
    <mergeCell ref="DB3:DC3"/>
    <mergeCell ref="CB3:CC3"/>
    <mergeCell ref="BZ3:CA3"/>
    <mergeCell ref="CD3:CE3"/>
    <mergeCell ref="DF3:DG3"/>
    <mergeCell ref="DD3:DE3"/>
    <mergeCell ref="X3:Y3"/>
    <mergeCell ref="AR3:AS3"/>
    <mergeCell ref="Z3:AA3"/>
    <mergeCell ref="AD3:AE3"/>
    <mergeCell ref="AB3:AC3"/>
    <mergeCell ref="AH3:AI3"/>
    <mergeCell ref="AP3:AQ3"/>
    <mergeCell ref="AF3:AG3"/>
    <mergeCell ref="BV3:BW3"/>
    <mergeCell ref="V3:W3"/>
    <mergeCell ref="AN3:AO3"/>
    <mergeCell ref="P3:Q3"/>
    <mergeCell ref="R3:S3"/>
    <mergeCell ref="L3:M3"/>
    <mergeCell ref="N3:O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T19:U19"/>
    <mergeCell ref="V19:W19"/>
    <mergeCell ref="X19:Y19"/>
    <mergeCell ref="Z19:AA19"/>
    <mergeCell ref="AB19:AC19"/>
    <mergeCell ref="J19:K19"/>
    <mergeCell ref="L19:M19"/>
    <mergeCell ref="N19:O19"/>
    <mergeCell ref="P19:Q19"/>
    <mergeCell ref="R19:S19"/>
    <mergeCell ref="AN19:AO19"/>
    <mergeCell ref="AP19:AQ19"/>
    <mergeCell ref="AR19:AS19"/>
    <mergeCell ref="AT19:AU19"/>
    <mergeCell ref="AV19:AW19"/>
    <mergeCell ref="AD19:AE19"/>
    <mergeCell ref="AF19:AG19"/>
    <mergeCell ref="AH19:AI19"/>
    <mergeCell ref="AJ19:AK19"/>
    <mergeCell ref="AL19:AM19"/>
    <mergeCell ref="BH19:BI19"/>
    <mergeCell ref="BJ19:BK19"/>
    <mergeCell ref="BL19:BM19"/>
    <mergeCell ref="BN19:BO19"/>
    <mergeCell ref="BP19:BQ19"/>
    <mergeCell ref="AX19:AY19"/>
    <mergeCell ref="AZ19:BA19"/>
    <mergeCell ref="BB19:BC19"/>
    <mergeCell ref="BD19:BE19"/>
    <mergeCell ref="BF19:BG19"/>
    <mergeCell ref="CB19:CC19"/>
    <mergeCell ref="CD19:CE19"/>
    <mergeCell ref="CF19:CG19"/>
    <mergeCell ref="CH19:CI19"/>
    <mergeCell ref="CJ19:CK19"/>
    <mergeCell ref="BR19:BS19"/>
    <mergeCell ref="BT19:BU19"/>
    <mergeCell ref="BV19:BW19"/>
    <mergeCell ref="BX19:BY19"/>
    <mergeCell ref="BZ19:CA19"/>
    <mergeCell ref="DF19:DG19"/>
    <mergeCell ref="DH19:DI19"/>
    <mergeCell ref="CV19:CW19"/>
    <mergeCell ref="CX19:CY19"/>
    <mergeCell ref="CZ19:DA19"/>
    <mergeCell ref="DB19:DC19"/>
    <mergeCell ref="DD19:DE19"/>
    <mergeCell ref="CL19:CM19"/>
    <mergeCell ref="CN19:CO19"/>
    <mergeCell ref="CP19:CQ19"/>
    <mergeCell ref="CR19:CS19"/>
    <mergeCell ref="CT19:CU19"/>
  </mergeCells>
  <hyperlinks>
    <hyperlink ref="C5" r:id="rId1"/>
    <hyperlink ref="C7" r:id="rId2"/>
    <hyperlink ref="C9"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42"/>
  <sheetViews>
    <sheetView workbookViewId="0">
      <pane xSplit="9" ySplit="4" topLeftCell="AU5" activePane="bottomRight" state="frozen"/>
      <selection pane="topRight" activeCell="K1" sqref="K1"/>
      <selection pane="bottomLeft" activeCell="A5" sqref="A5"/>
      <selection pane="bottomRight" activeCell="R22" sqref="R22"/>
    </sheetView>
  </sheetViews>
  <sheetFormatPr baseColWidth="10" defaultColWidth="14.42578125" defaultRowHeight="15.75" customHeight="1"/>
  <cols>
    <col min="10" max="113" width="5.140625" customWidth="1"/>
  </cols>
  <sheetData>
    <row r="1" spans="1:113" ht="15.75" customHeight="1">
      <c r="A1" s="7" t="s">
        <v>0</v>
      </c>
      <c r="B1" s="7" t="s">
        <v>1</v>
      </c>
      <c r="C1" s="7" t="s">
        <v>2</v>
      </c>
      <c r="D1" s="7" t="s">
        <v>3</v>
      </c>
      <c r="E1" s="7" t="s">
        <v>4</v>
      </c>
      <c r="F1" s="9"/>
      <c r="G1" s="7" t="s">
        <v>5</v>
      </c>
      <c r="H1" s="7" t="s">
        <v>6</v>
      </c>
      <c r="I1" s="7" t="s">
        <v>7</v>
      </c>
      <c r="J1" s="287" t="s">
        <v>8</v>
      </c>
      <c r="K1" s="285"/>
      <c r="L1" s="28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row>
    <row r="2" spans="1:113" ht="15.75" customHeight="1">
      <c r="A2" s="7" t="s">
        <v>9</v>
      </c>
      <c r="B2" s="7" t="s">
        <v>10</v>
      </c>
      <c r="C2" s="7" t="s">
        <v>11</v>
      </c>
      <c r="D2" s="11"/>
      <c r="E2" s="11" t="s">
        <v>13</v>
      </c>
      <c r="F2" s="7" t="s">
        <v>14</v>
      </c>
      <c r="G2" s="7" t="s">
        <v>15</v>
      </c>
      <c r="H2" s="7" t="s">
        <v>16</v>
      </c>
      <c r="I2" s="7" t="s">
        <v>17</v>
      </c>
      <c r="J2" s="287" t="s">
        <v>18</v>
      </c>
      <c r="K2" s="285"/>
      <c r="L2" s="285"/>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row>
    <row r="3" spans="1:113" ht="15.75" customHeight="1">
      <c r="A3" s="10"/>
      <c r="B3" s="10"/>
      <c r="C3" s="10"/>
      <c r="D3" s="10"/>
      <c r="E3" s="10"/>
      <c r="F3" s="10"/>
      <c r="G3" s="10"/>
      <c r="H3" s="10"/>
      <c r="I3" s="10"/>
      <c r="J3" s="281">
        <v>1</v>
      </c>
      <c r="K3" s="286"/>
      <c r="L3" s="281">
        <v>2</v>
      </c>
      <c r="M3" s="286"/>
      <c r="N3" s="281">
        <v>3</v>
      </c>
      <c r="O3" s="286"/>
      <c r="P3" s="281">
        <v>4</v>
      </c>
      <c r="Q3" s="286"/>
      <c r="R3" s="281">
        <v>5</v>
      </c>
      <c r="S3" s="286"/>
      <c r="T3" s="281">
        <v>6</v>
      </c>
      <c r="U3" s="286"/>
      <c r="V3" s="281">
        <v>7</v>
      </c>
      <c r="W3" s="286"/>
      <c r="X3" s="281">
        <v>8</v>
      </c>
      <c r="Y3" s="286"/>
      <c r="Z3" s="281">
        <v>9</v>
      </c>
      <c r="AA3" s="286"/>
      <c r="AB3" s="281">
        <v>10</v>
      </c>
      <c r="AC3" s="286"/>
      <c r="AD3" s="281">
        <v>11</v>
      </c>
      <c r="AE3" s="286"/>
      <c r="AF3" s="281">
        <v>12</v>
      </c>
      <c r="AG3" s="286"/>
      <c r="AH3" s="281">
        <v>13</v>
      </c>
      <c r="AI3" s="286"/>
      <c r="AJ3" s="281">
        <v>14</v>
      </c>
      <c r="AK3" s="286"/>
      <c r="AL3" s="281">
        <v>15</v>
      </c>
      <c r="AM3" s="286"/>
      <c r="AN3" s="281">
        <v>16</v>
      </c>
      <c r="AO3" s="286"/>
      <c r="AP3" s="281">
        <v>17</v>
      </c>
      <c r="AQ3" s="286"/>
      <c r="AR3" s="281">
        <v>18</v>
      </c>
      <c r="AS3" s="286"/>
      <c r="AT3" s="281">
        <v>19</v>
      </c>
      <c r="AU3" s="286"/>
      <c r="AV3" s="281">
        <v>20</v>
      </c>
      <c r="AW3" s="286"/>
      <c r="AX3" s="281">
        <v>21</v>
      </c>
      <c r="AY3" s="286"/>
      <c r="AZ3" s="281">
        <v>22</v>
      </c>
      <c r="BA3" s="286"/>
      <c r="BB3" s="281">
        <v>23</v>
      </c>
      <c r="BC3" s="286"/>
      <c r="BD3" s="281">
        <v>24</v>
      </c>
      <c r="BE3" s="286"/>
      <c r="BF3" s="281">
        <v>25</v>
      </c>
      <c r="BG3" s="286"/>
      <c r="BH3" s="281">
        <v>26</v>
      </c>
      <c r="BI3" s="286"/>
      <c r="BJ3" s="281">
        <v>27</v>
      </c>
      <c r="BK3" s="286"/>
      <c r="BL3" s="281">
        <v>28</v>
      </c>
      <c r="BM3" s="286"/>
      <c r="BN3" s="281">
        <v>29</v>
      </c>
      <c r="BO3" s="286"/>
      <c r="BP3" s="281">
        <v>30</v>
      </c>
      <c r="BQ3" s="286"/>
      <c r="BR3" s="281">
        <v>31</v>
      </c>
      <c r="BS3" s="286"/>
      <c r="BT3" s="281">
        <v>32</v>
      </c>
      <c r="BU3" s="286"/>
      <c r="BV3" s="281">
        <v>33</v>
      </c>
      <c r="BW3" s="286"/>
      <c r="BX3" s="281">
        <v>34</v>
      </c>
      <c r="BY3" s="286"/>
      <c r="BZ3" s="281">
        <v>35</v>
      </c>
      <c r="CA3" s="286"/>
      <c r="CB3" s="281">
        <v>36</v>
      </c>
      <c r="CC3" s="286"/>
      <c r="CD3" s="281">
        <v>37</v>
      </c>
      <c r="CE3" s="286"/>
      <c r="CF3" s="281">
        <v>38</v>
      </c>
      <c r="CG3" s="286"/>
      <c r="CH3" s="281">
        <v>39</v>
      </c>
      <c r="CI3" s="286"/>
      <c r="CJ3" s="281">
        <v>40</v>
      </c>
      <c r="CK3" s="286"/>
      <c r="CL3" s="281">
        <v>41</v>
      </c>
      <c r="CM3" s="286"/>
      <c r="CN3" s="281">
        <v>42</v>
      </c>
      <c r="CO3" s="286"/>
      <c r="CP3" s="281">
        <v>43</v>
      </c>
      <c r="CQ3" s="286"/>
      <c r="CR3" s="281">
        <v>44</v>
      </c>
      <c r="CS3" s="286"/>
      <c r="CT3" s="281">
        <v>45</v>
      </c>
      <c r="CU3" s="286"/>
      <c r="CV3" s="281">
        <v>46</v>
      </c>
      <c r="CW3" s="286"/>
      <c r="CX3" s="281">
        <v>47</v>
      </c>
      <c r="CY3" s="286"/>
      <c r="CZ3" s="281">
        <v>48</v>
      </c>
      <c r="DA3" s="286"/>
      <c r="DB3" s="281">
        <v>49</v>
      </c>
      <c r="DC3" s="286"/>
      <c r="DD3" s="281">
        <v>50</v>
      </c>
      <c r="DE3" s="286"/>
      <c r="DF3" s="281">
        <v>51</v>
      </c>
      <c r="DG3" s="286"/>
      <c r="DH3" s="281">
        <v>52</v>
      </c>
      <c r="DI3" s="286"/>
    </row>
    <row r="4" spans="1:113" ht="15.75" customHeight="1">
      <c r="A4" s="10"/>
      <c r="B4" s="10"/>
      <c r="C4" s="10"/>
      <c r="D4" s="10"/>
      <c r="E4" s="10"/>
      <c r="F4" s="10"/>
      <c r="G4" s="10"/>
      <c r="H4" s="10"/>
      <c r="I4" s="10"/>
      <c r="J4" s="13" t="s">
        <v>19</v>
      </c>
      <c r="K4" s="13" t="s">
        <v>20</v>
      </c>
      <c r="L4" s="13" t="s">
        <v>19</v>
      </c>
      <c r="M4" s="13" t="s">
        <v>20</v>
      </c>
      <c r="N4" s="13" t="s">
        <v>19</v>
      </c>
      <c r="O4" s="13" t="s">
        <v>20</v>
      </c>
      <c r="P4" s="13" t="s">
        <v>19</v>
      </c>
      <c r="Q4" s="13" t="s">
        <v>20</v>
      </c>
      <c r="R4" s="13" t="s">
        <v>19</v>
      </c>
      <c r="S4" s="13" t="s">
        <v>20</v>
      </c>
      <c r="T4" s="13" t="s">
        <v>19</v>
      </c>
      <c r="U4" s="13" t="s">
        <v>20</v>
      </c>
      <c r="V4" s="13" t="s">
        <v>19</v>
      </c>
      <c r="W4" s="13" t="s">
        <v>20</v>
      </c>
      <c r="X4" s="13" t="s">
        <v>19</v>
      </c>
      <c r="Y4" s="13" t="s">
        <v>20</v>
      </c>
      <c r="Z4" s="13" t="s">
        <v>19</v>
      </c>
      <c r="AA4" s="13" t="s">
        <v>20</v>
      </c>
      <c r="AB4" s="13" t="s">
        <v>19</v>
      </c>
      <c r="AC4" s="13" t="s">
        <v>20</v>
      </c>
      <c r="AD4" s="13" t="s">
        <v>19</v>
      </c>
      <c r="AE4" s="13" t="s">
        <v>20</v>
      </c>
      <c r="AF4" s="13" t="s">
        <v>19</v>
      </c>
      <c r="AG4" s="13" t="s">
        <v>20</v>
      </c>
      <c r="AH4" s="13" t="s">
        <v>19</v>
      </c>
      <c r="AI4" s="13" t="s">
        <v>20</v>
      </c>
      <c r="AJ4" s="13" t="s">
        <v>19</v>
      </c>
      <c r="AK4" s="13" t="s">
        <v>20</v>
      </c>
      <c r="AL4" s="13" t="s">
        <v>19</v>
      </c>
      <c r="AM4" s="13" t="s">
        <v>20</v>
      </c>
      <c r="AN4" s="13" t="s">
        <v>19</v>
      </c>
      <c r="AO4" s="13" t="s">
        <v>20</v>
      </c>
      <c r="AP4" s="13" t="s">
        <v>19</v>
      </c>
      <c r="AQ4" s="13" t="s">
        <v>20</v>
      </c>
      <c r="AR4" s="13" t="s">
        <v>19</v>
      </c>
      <c r="AS4" s="13" t="s">
        <v>20</v>
      </c>
      <c r="AT4" s="13" t="s">
        <v>19</v>
      </c>
      <c r="AU4" s="13" t="s">
        <v>20</v>
      </c>
      <c r="AV4" s="13" t="s">
        <v>19</v>
      </c>
      <c r="AW4" s="13" t="s">
        <v>20</v>
      </c>
      <c r="AX4" s="13" t="s">
        <v>19</v>
      </c>
      <c r="AY4" s="13" t="s">
        <v>20</v>
      </c>
      <c r="AZ4" s="13" t="s">
        <v>19</v>
      </c>
      <c r="BA4" s="13" t="s">
        <v>20</v>
      </c>
      <c r="BB4" s="13" t="s">
        <v>19</v>
      </c>
      <c r="BC4" s="13" t="s">
        <v>20</v>
      </c>
      <c r="BD4" s="13" t="s">
        <v>19</v>
      </c>
      <c r="BE4" s="13" t="s">
        <v>20</v>
      </c>
      <c r="BF4" s="13" t="s">
        <v>19</v>
      </c>
      <c r="BG4" s="13" t="s">
        <v>20</v>
      </c>
      <c r="BH4" s="13" t="s">
        <v>19</v>
      </c>
      <c r="BI4" s="13" t="s">
        <v>20</v>
      </c>
      <c r="BJ4" s="13" t="s">
        <v>19</v>
      </c>
      <c r="BK4" s="13" t="s">
        <v>20</v>
      </c>
      <c r="BL4" s="13" t="s">
        <v>19</v>
      </c>
      <c r="BM4" s="13" t="s">
        <v>20</v>
      </c>
      <c r="BN4" s="13" t="s">
        <v>19</v>
      </c>
      <c r="BO4" s="13" t="s">
        <v>20</v>
      </c>
      <c r="BP4" s="13" t="s">
        <v>19</v>
      </c>
      <c r="BQ4" s="13" t="s">
        <v>20</v>
      </c>
      <c r="BR4" s="13" t="s">
        <v>19</v>
      </c>
      <c r="BS4" s="13" t="s">
        <v>20</v>
      </c>
      <c r="BT4" s="13" t="s">
        <v>19</v>
      </c>
      <c r="BU4" s="13" t="s">
        <v>20</v>
      </c>
      <c r="BV4" s="13" t="s">
        <v>19</v>
      </c>
      <c r="BW4" s="13" t="s">
        <v>20</v>
      </c>
      <c r="BX4" s="13" t="s">
        <v>19</v>
      </c>
      <c r="BY4" s="13" t="s">
        <v>20</v>
      </c>
      <c r="BZ4" s="13" t="s">
        <v>19</v>
      </c>
      <c r="CA4" s="13" t="s">
        <v>20</v>
      </c>
      <c r="CB4" s="13" t="s">
        <v>19</v>
      </c>
      <c r="CC4" s="13" t="s">
        <v>20</v>
      </c>
      <c r="CD4" s="13" t="s">
        <v>19</v>
      </c>
      <c r="CE4" s="13" t="s">
        <v>20</v>
      </c>
      <c r="CF4" s="13" t="s">
        <v>19</v>
      </c>
      <c r="CG4" s="13" t="s">
        <v>20</v>
      </c>
      <c r="CH4" s="13" t="s">
        <v>19</v>
      </c>
      <c r="CI4" s="13" t="s">
        <v>20</v>
      </c>
      <c r="CJ4" s="13" t="s">
        <v>19</v>
      </c>
      <c r="CK4" s="13" t="s">
        <v>20</v>
      </c>
      <c r="CL4" s="13" t="s">
        <v>19</v>
      </c>
      <c r="CM4" s="13" t="s">
        <v>20</v>
      </c>
      <c r="CN4" s="13" t="s">
        <v>19</v>
      </c>
      <c r="CO4" s="13" t="s">
        <v>20</v>
      </c>
      <c r="CP4" s="13" t="s">
        <v>19</v>
      </c>
      <c r="CQ4" s="13" t="s">
        <v>20</v>
      </c>
      <c r="CR4" s="13" t="s">
        <v>19</v>
      </c>
      <c r="CS4" s="13" t="s">
        <v>20</v>
      </c>
      <c r="CT4" s="13" t="s">
        <v>19</v>
      </c>
      <c r="CU4" s="13" t="s">
        <v>20</v>
      </c>
      <c r="CV4" s="13" t="s">
        <v>19</v>
      </c>
      <c r="CW4" s="13" t="s">
        <v>20</v>
      </c>
      <c r="CX4" s="13" t="s">
        <v>19</v>
      </c>
      <c r="CY4" s="13" t="s">
        <v>20</v>
      </c>
      <c r="CZ4" s="13" t="s">
        <v>19</v>
      </c>
      <c r="DA4" s="13" t="s">
        <v>20</v>
      </c>
      <c r="DB4" s="13" t="s">
        <v>19</v>
      </c>
      <c r="DC4" s="13" t="s">
        <v>20</v>
      </c>
      <c r="DD4" s="13" t="s">
        <v>19</v>
      </c>
      <c r="DE4" s="13" t="s">
        <v>20</v>
      </c>
      <c r="DF4" s="13" t="s">
        <v>19</v>
      </c>
      <c r="DG4" s="13" t="s">
        <v>20</v>
      </c>
      <c r="DH4" s="13" t="s">
        <v>19</v>
      </c>
      <c r="DI4" s="13" t="s">
        <v>20</v>
      </c>
    </row>
    <row r="5" spans="1:113" ht="15.75" customHeight="1">
      <c r="A5" s="223" t="s">
        <v>291</v>
      </c>
      <c r="B5" s="223">
        <v>1</v>
      </c>
      <c r="C5" s="223" t="s">
        <v>292</v>
      </c>
      <c r="D5" s="223" t="s">
        <v>293</v>
      </c>
      <c r="E5" s="224" t="s">
        <v>294</v>
      </c>
      <c r="F5" s="272"/>
      <c r="G5" s="223" t="s">
        <v>295</v>
      </c>
      <c r="H5" s="223" t="s">
        <v>296</v>
      </c>
      <c r="I5" s="223" t="s">
        <v>297</v>
      </c>
      <c r="J5" s="275">
        <v>10</v>
      </c>
      <c r="K5" s="275">
        <v>4</v>
      </c>
      <c r="L5" s="275"/>
      <c r="M5" s="275"/>
      <c r="N5" s="275">
        <v>0</v>
      </c>
      <c r="O5" s="275">
        <v>1</v>
      </c>
      <c r="P5" s="275"/>
      <c r="Q5" s="275"/>
      <c r="R5" s="275">
        <v>0</v>
      </c>
      <c r="S5" s="275">
        <v>0</v>
      </c>
      <c r="T5" s="275"/>
      <c r="U5" s="275"/>
      <c r="V5" s="275">
        <v>0</v>
      </c>
      <c r="W5" s="275">
        <v>0</v>
      </c>
      <c r="X5" s="275"/>
      <c r="Y5" s="275"/>
      <c r="Z5" s="275">
        <v>0</v>
      </c>
      <c r="AA5" s="275">
        <v>0</v>
      </c>
      <c r="AB5" s="275"/>
      <c r="AC5" s="275"/>
      <c r="AD5" s="275">
        <v>0</v>
      </c>
      <c r="AE5" s="275">
        <v>0</v>
      </c>
      <c r="AF5" s="275"/>
      <c r="AG5" s="275"/>
      <c r="AH5" s="275">
        <v>0</v>
      </c>
      <c r="AI5" s="275">
        <v>0</v>
      </c>
      <c r="AJ5" s="275"/>
      <c r="AK5" s="275"/>
      <c r="AL5" s="275">
        <v>0</v>
      </c>
      <c r="AM5" s="275">
        <v>0</v>
      </c>
      <c r="AN5" s="275"/>
      <c r="AO5" s="275"/>
      <c r="AP5" s="275">
        <v>0</v>
      </c>
      <c r="AQ5" s="275">
        <v>0</v>
      </c>
      <c r="AR5" s="275"/>
      <c r="AS5" s="275"/>
      <c r="AT5" s="275">
        <v>0</v>
      </c>
      <c r="AU5" s="275">
        <v>1</v>
      </c>
      <c r="AV5" s="275"/>
      <c r="AW5" s="275"/>
      <c r="AX5" s="275">
        <v>0</v>
      </c>
      <c r="AY5" s="275">
        <v>0</v>
      </c>
      <c r="AZ5" s="275"/>
      <c r="BA5" s="275"/>
      <c r="BB5" s="275">
        <v>3</v>
      </c>
      <c r="BC5" s="275">
        <v>0</v>
      </c>
      <c r="BD5" s="275">
        <v>0</v>
      </c>
      <c r="BE5" s="275">
        <v>2</v>
      </c>
      <c r="BF5" s="275">
        <v>1</v>
      </c>
      <c r="BG5" s="275">
        <v>0</v>
      </c>
      <c r="BH5" s="275">
        <v>10</v>
      </c>
      <c r="BI5" s="275">
        <v>5</v>
      </c>
      <c r="BJ5" s="275">
        <v>7</v>
      </c>
      <c r="BK5" s="275">
        <v>3</v>
      </c>
      <c r="BL5" s="275">
        <v>5</v>
      </c>
      <c r="BM5" s="275">
        <v>3</v>
      </c>
      <c r="BN5" s="275">
        <v>20</v>
      </c>
      <c r="BO5" s="275">
        <v>10</v>
      </c>
      <c r="BP5" s="275">
        <v>3</v>
      </c>
      <c r="BQ5" s="275">
        <v>2</v>
      </c>
      <c r="BR5" s="275">
        <v>3</v>
      </c>
      <c r="BS5" s="275">
        <v>2</v>
      </c>
      <c r="BT5" s="275">
        <v>9</v>
      </c>
      <c r="BU5" s="275">
        <v>2</v>
      </c>
      <c r="BV5" s="275">
        <v>4</v>
      </c>
      <c r="BW5" s="275">
        <v>3</v>
      </c>
      <c r="BX5" s="275">
        <v>2</v>
      </c>
      <c r="BY5" s="275">
        <v>10</v>
      </c>
      <c r="BZ5" s="275">
        <v>3</v>
      </c>
      <c r="CA5" s="275">
        <v>14</v>
      </c>
      <c r="CB5" s="275">
        <v>12</v>
      </c>
      <c r="CC5" s="275">
        <v>50</v>
      </c>
      <c r="CD5" s="275">
        <v>43</v>
      </c>
      <c r="CE5" s="275">
        <v>105</v>
      </c>
      <c r="CF5" s="275">
        <v>104</v>
      </c>
      <c r="CG5" s="275">
        <v>166</v>
      </c>
      <c r="CH5" s="275">
        <v>81</v>
      </c>
      <c r="CI5" s="275">
        <v>57</v>
      </c>
      <c r="CJ5" s="275">
        <v>150</v>
      </c>
      <c r="CK5" s="275">
        <v>111</v>
      </c>
      <c r="CL5" s="275">
        <v>104</v>
      </c>
      <c r="CM5" s="275">
        <v>80</v>
      </c>
      <c r="CN5" s="275">
        <v>212</v>
      </c>
      <c r="CO5" s="275">
        <v>103</v>
      </c>
      <c r="CP5" s="275">
        <v>79</v>
      </c>
      <c r="CQ5" s="275">
        <v>73</v>
      </c>
      <c r="CR5" s="275">
        <v>97</v>
      </c>
      <c r="CS5" s="275">
        <v>111</v>
      </c>
      <c r="CT5" s="275">
        <v>62</v>
      </c>
      <c r="CU5" s="275">
        <v>45</v>
      </c>
      <c r="CV5" s="275">
        <v>33</v>
      </c>
      <c r="CW5" s="275">
        <v>24</v>
      </c>
      <c r="CX5" s="275">
        <v>44</v>
      </c>
      <c r="CY5" s="275">
        <v>44</v>
      </c>
      <c r="CZ5" s="275">
        <v>72</v>
      </c>
      <c r="DA5" s="275">
        <v>90</v>
      </c>
      <c r="DB5" s="275">
        <v>3</v>
      </c>
      <c r="DC5" s="275">
        <v>18</v>
      </c>
      <c r="DD5" s="275"/>
      <c r="DE5" s="275"/>
      <c r="DF5" s="275">
        <v>3</v>
      </c>
      <c r="DG5" s="275">
        <v>15</v>
      </c>
      <c r="DH5" s="10">
        <v>1</v>
      </c>
      <c r="DI5" s="10">
        <v>4</v>
      </c>
    </row>
    <row r="6" spans="1:113" ht="15.75" customHeight="1">
      <c r="A6" s="223" t="s">
        <v>291</v>
      </c>
      <c r="B6" s="148">
        <v>2</v>
      </c>
      <c r="C6" s="223" t="s">
        <v>292</v>
      </c>
      <c r="D6" s="223" t="s">
        <v>293</v>
      </c>
      <c r="E6" s="216" t="s">
        <v>298</v>
      </c>
      <c r="F6" s="272"/>
      <c r="G6" s="148" t="s">
        <v>299</v>
      </c>
      <c r="H6" s="148" t="s">
        <v>300</v>
      </c>
      <c r="I6" s="148" t="s">
        <v>301</v>
      </c>
      <c r="J6" s="272"/>
      <c r="K6" s="272"/>
      <c r="L6" s="275"/>
      <c r="M6" s="275"/>
      <c r="N6" s="275">
        <v>2</v>
      </c>
      <c r="O6" s="275">
        <v>2</v>
      </c>
      <c r="P6" s="275"/>
      <c r="Q6" s="275"/>
      <c r="R6" s="275">
        <v>1</v>
      </c>
      <c r="S6" s="275">
        <v>4</v>
      </c>
      <c r="T6" s="275"/>
      <c r="U6" s="275"/>
      <c r="V6" s="275">
        <v>0</v>
      </c>
      <c r="W6" s="275">
        <v>0</v>
      </c>
      <c r="X6" s="275"/>
      <c r="Y6" s="275"/>
      <c r="Z6" s="275">
        <v>0</v>
      </c>
      <c r="AA6" s="275">
        <v>1</v>
      </c>
      <c r="AB6" s="275"/>
      <c r="AC6" s="275"/>
      <c r="AD6" s="275">
        <v>0</v>
      </c>
      <c r="AE6" s="275">
        <v>0</v>
      </c>
      <c r="AF6" s="275"/>
      <c r="AG6" s="275"/>
      <c r="AH6" s="275">
        <v>0</v>
      </c>
      <c r="AI6" s="275">
        <v>1</v>
      </c>
      <c r="AJ6" s="275"/>
      <c r="AK6" s="275"/>
      <c r="AL6" s="275">
        <v>0</v>
      </c>
      <c r="AM6" s="275">
        <v>0</v>
      </c>
      <c r="AN6" s="275"/>
      <c r="AO6" s="275"/>
      <c r="AP6" s="275">
        <v>0</v>
      </c>
      <c r="AQ6" s="275">
        <v>0</v>
      </c>
      <c r="AR6" s="275"/>
      <c r="AS6" s="275"/>
      <c r="AT6" s="275">
        <v>0</v>
      </c>
      <c r="AU6" s="275">
        <v>0</v>
      </c>
      <c r="AV6" s="275">
        <v>0</v>
      </c>
      <c r="AW6" s="275">
        <v>0</v>
      </c>
      <c r="AX6" s="275">
        <v>0</v>
      </c>
      <c r="AY6" s="275">
        <v>0</v>
      </c>
      <c r="AZ6" s="275">
        <v>0</v>
      </c>
      <c r="BA6" s="275">
        <v>0</v>
      </c>
      <c r="BB6" s="275">
        <v>0</v>
      </c>
      <c r="BC6" s="275">
        <v>0</v>
      </c>
      <c r="BD6" s="275">
        <v>0</v>
      </c>
      <c r="BE6" s="275">
        <v>0</v>
      </c>
      <c r="BF6" s="275">
        <v>0</v>
      </c>
      <c r="BG6" s="275">
        <v>1</v>
      </c>
      <c r="BH6" s="275">
        <v>0</v>
      </c>
      <c r="BI6" s="275">
        <v>0</v>
      </c>
      <c r="BJ6" s="275">
        <v>1</v>
      </c>
      <c r="BK6" s="275">
        <v>0</v>
      </c>
      <c r="BL6" s="275">
        <v>1</v>
      </c>
      <c r="BM6" s="275">
        <v>0</v>
      </c>
      <c r="BN6" s="275">
        <v>2</v>
      </c>
      <c r="BO6" s="275">
        <v>0</v>
      </c>
      <c r="BP6" s="275">
        <v>2</v>
      </c>
      <c r="BQ6" s="275">
        <v>2</v>
      </c>
      <c r="BR6" s="275">
        <v>3</v>
      </c>
      <c r="BS6" s="275">
        <v>1</v>
      </c>
      <c r="BT6" s="275">
        <v>3</v>
      </c>
      <c r="BU6" s="275">
        <v>13</v>
      </c>
      <c r="BV6" s="275">
        <v>4</v>
      </c>
      <c r="BW6" s="275">
        <v>10</v>
      </c>
      <c r="BX6" s="275">
        <v>2</v>
      </c>
      <c r="BY6" s="275">
        <v>2</v>
      </c>
      <c r="BZ6" s="275">
        <v>1</v>
      </c>
      <c r="CA6" s="275">
        <v>1</v>
      </c>
      <c r="CB6" s="275">
        <v>30</v>
      </c>
      <c r="CC6" s="275">
        <v>6</v>
      </c>
      <c r="CD6" s="275">
        <v>30</v>
      </c>
      <c r="CE6" s="275">
        <v>13</v>
      </c>
      <c r="CF6" s="275">
        <v>36</v>
      </c>
      <c r="CG6" s="275">
        <v>22</v>
      </c>
      <c r="CH6" s="275">
        <v>29</v>
      </c>
      <c r="CI6" s="275">
        <v>20</v>
      </c>
      <c r="CJ6" s="275">
        <v>12</v>
      </c>
      <c r="CK6" s="275">
        <v>5</v>
      </c>
      <c r="CL6" s="275">
        <v>18</v>
      </c>
      <c r="CM6" s="275">
        <v>15</v>
      </c>
      <c r="CN6" s="275">
        <v>1</v>
      </c>
      <c r="CO6" s="275">
        <v>1</v>
      </c>
      <c r="CP6" s="275">
        <v>6</v>
      </c>
      <c r="CQ6" s="275">
        <v>1</v>
      </c>
      <c r="CR6" s="275">
        <v>11</v>
      </c>
      <c r="CS6" s="275">
        <v>10</v>
      </c>
      <c r="CT6" s="275">
        <v>36</v>
      </c>
      <c r="CU6" s="275">
        <v>34</v>
      </c>
      <c r="CV6" s="275">
        <v>18</v>
      </c>
      <c r="CW6" s="275">
        <v>21</v>
      </c>
      <c r="CX6" s="275">
        <v>28</v>
      </c>
      <c r="CY6" s="275">
        <v>20</v>
      </c>
      <c r="CZ6" s="275">
        <v>25</v>
      </c>
      <c r="DA6" s="275">
        <v>29</v>
      </c>
      <c r="DB6" s="275">
        <v>1</v>
      </c>
      <c r="DC6" s="275">
        <v>0</v>
      </c>
      <c r="DD6" s="275"/>
      <c r="DE6" s="275"/>
      <c r="DF6" s="275">
        <v>3</v>
      </c>
      <c r="DG6" s="275">
        <v>20</v>
      </c>
      <c r="DH6" s="10">
        <v>6</v>
      </c>
      <c r="DI6" s="10">
        <v>10</v>
      </c>
    </row>
    <row r="7" spans="1:113" ht="15.75" customHeight="1">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row>
    <row r="8" spans="1:113" s="53" customFormat="1" ht="15.75" customHeight="1">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row>
    <row r="9" spans="1:113" ht="15.75" customHeight="1">
      <c r="A9" s="22"/>
      <c r="B9" s="23"/>
      <c r="D9" s="24"/>
      <c r="E9" s="24"/>
      <c r="J9" s="49" t="s">
        <v>673</v>
      </c>
      <c r="L9" s="10"/>
      <c r="M9" s="10"/>
      <c r="N9" s="10"/>
      <c r="O9" s="10"/>
      <c r="P9" s="10"/>
      <c r="Q9" s="10"/>
      <c r="R9" s="10"/>
      <c r="S9" s="10"/>
      <c r="T9" s="10"/>
      <c r="U9" s="10"/>
      <c r="V9" s="10"/>
      <c r="W9" s="54"/>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row>
    <row r="10" spans="1:113" s="57" customFormat="1" ht="15.75" customHeight="1">
      <c r="A10" s="26"/>
      <c r="B10" s="23"/>
      <c r="D10" s="24"/>
      <c r="E10" s="24"/>
      <c r="J10" s="49">
        <f>SUM(J5:J6)</f>
        <v>10</v>
      </c>
      <c r="K10" s="49">
        <f>SUM(K5:K6)</f>
        <v>4</v>
      </c>
      <c r="L10" s="49">
        <f t="shared" ref="L10:BV10" si="0">SUM(L5:L6)</f>
        <v>0</v>
      </c>
      <c r="M10" s="49">
        <f t="shared" si="0"/>
        <v>0</v>
      </c>
      <c r="N10" s="49">
        <f>SUM(N5:N6)</f>
        <v>2</v>
      </c>
      <c r="O10" s="49">
        <f t="shared" si="0"/>
        <v>3</v>
      </c>
      <c r="P10" s="49">
        <f t="shared" si="0"/>
        <v>0</v>
      </c>
      <c r="Q10" s="49">
        <f t="shared" si="0"/>
        <v>0</v>
      </c>
      <c r="R10" s="49">
        <f t="shared" si="0"/>
        <v>1</v>
      </c>
      <c r="S10" s="49">
        <f t="shared" si="0"/>
        <v>4</v>
      </c>
      <c r="T10" s="49">
        <f t="shared" si="0"/>
        <v>0</v>
      </c>
      <c r="U10" s="49">
        <f t="shared" si="0"/>
        <v>0</v>
      </c>
      <c r="V10" s="49">
        <f t="shared" si="0"/>
        <v>0</v>
      </c>
      <c r="W10" s="49">
        <f t="shared" si="0"/>
        <v>0</v>
      </c>
      <c r="X10" s="49">
        <f t="shared" si="0"/>
        <v>0</v>
      </c>
      <c r="Y10" s="49">
        <f t="shared" si="0"/>
        <v>0</v>
      </c>
      <c r="Z10" s="49">
        <f t="shared" si="0"/>
        <v>0</v>
      </c>
      <c r="AA10" s="49">
        <f t="shared" si="0"/>
        <v>1</v>
      </c>
      <c r="AB10" s="49">
        <f t="shared" si="0"/>
        <v>0</v>
      </c>
      <c r="AC10" s="49">
        <f t="shared" si="0"/>
        <v>0</v>
      </c>
      <c r="AD10" s="49">
        <f t="shared" si="0"/>
        <v>0</v>
      </c>
      <c r="AE10" s="49">
        <f t="shared" si="0"/>
        <v>0</v>
      </c>
      <c r="AF10" s="49">
        <f t="shared" si="0"/>
        <v>0</v>
      </c>
      <c r="AG10" s="49">
        <f t="shared" si="0"/>
        <v>0</v>
      </c>
      <c r="AH10" s="49">
        <f t="shared" si="0"/>
        <v>0</v>
      </c>
      <c r="AI10" s="49">
        <f t="shared" si="0"/>
        <v>1</v>
      </c>
      <c r="AJ10" s="49">
        <f t="shared" si="0"/>
        <v>0</v>
      </c>
      <c r="AK10" s="49">
        <f t="shared" si="0"/>
        <v>0</v>
      </c>
      <c r="AL10" s="49">
        <f t="shared" si="0"/>
        <v>0</v>
      </c>
      <c r="AM10" s="49">
        <f t="shared" si="0"/>
        <v>0</v>
      </c>
      <c r="AN10" s="49">
        <f t="shared" si="0"/>
        <v>0</v>
      </c>
      <c r="AO10" s="49">
        <f t="shared" si="0"/>
        <v>0</v>
      </c>
      <c r="AP10" s="49">
        <f t="shared" si="0"/>
        <v>0</v>
      </c>
      <c r="AQ10" s="49">
        <f t="shared" si="0"/>
        <v>0</v>
      </c>
      <c r="AR10" s="49">
        <f t="shared" si="0"/>
        <v>0</v>
      </c>
      <c r="AS10" s="49">
        <f t="shared" si="0"/>
        <v>0</v>
      </c>
      <c r="AT10" s="49">
        <f t="shared" si="0"/>
        <v>0</v>
      </c>
      <c r="AU10" s="49">
        <f t="shared" si="0"/>
        <v>1</v>
      </c>
      <c r="AV10" s="49">
        <f t="shared" si="0"/>
        <v>0</v>
      </c>
      <c r="AW10" s="49">
        <f t="shared" si="0"/>
        <v>0</v>
      </c>
      <c r="AX10" s="49">
        <f t="shared" si="0"/>
        <v>0</v>
      </c>
      <c r="AY10" s="49">
        <f t="shared" si="0"/>
        <v>0</v>
      </c>
      <c r="AZ10" s="49">
        <f t="shared" si="0"/>
        <v>0</v>
      </c>
      <c r="BA10" s="49">
        <f t="shared" si="0"/>
        <v>0</v>
      </c>
      <c r="BB10" s="49">
        <f t="shared" si="0"/>
        <v>3</v>
      </c>
      <c r="BC10" s="49">
        <f t="shared" si="0"/>
        <v>0</v>
      </c>
      <c r="BD10" s="49">
        <f t="shared" si="0"/>
        <v>0</v>
      </c>
      <c r="BE10" s="49">
        <f t="shared" si="0"/>
        <v>2</v>
      </c>
      <c r="BF10" s="49">
        <f t="shared" si="0"/>
        <v>1</v>
      </c>
      <c r="BG10" s="49">
        <f t="shared" si="0"/>
        <v>1</v>
      </c>
      <c r="BH10" s="49">
        <f t="shared" si="0"/>
        <v>10</v>
      </c>
      <c r="BI10" s="49">
        <f t="shared" si="0"/>
        <v>5</v>
      </c>
      <c r="BJ10" s="49">
        <f t="shared" si="0"/>
        <v>8</v>
      </c>
      <c r="BK10" s="49">
        <f t="shared" si="0"/>
        <v>3</v>
      </c>
      <c r="BL10" s="49">
        <f t="shared" si="0"/>
        <v>6</v>
      </c>
      <c r="BM10" s="49">
        <f t="shared" si="0"/>
        <v>3</v>
      </c>
      <c r="BN10" s="49">
        <f t="shared" si="0"/>
        <v>22</v>
      </c>
      <c r="BO10" s="49">
        <f t="shared" si="0"/>
        <v>10</v>
      </c>
      <c r="BP10" s="49">
        <f t="shared" si="0"/>
        <v>5</v>
      </c>
      <c r="BQ10" s="49">
        <f t="shared" si="0"/>
        <v>4</v>
      </c>
      <c r="BR10" s="49">
        <f t="shared" si="0"/>
        <v>6</v>
      </c>
      <c r="BS10" s="49">
        <f t="shared" si="0"/>
        <v>3</v>
      </c>
      <c r="BT10" s="49">
        <f t="shared" si="0"/>
        <v>12</v>
      </c>
      <c r="BU10" s="49">
        <f t="shared" si="0"/>
        <v>15</v>
      </c>
      <c r="BV10" s="49">
        <f t="shared" si="0"/>
        <v>8</v>
      </c>
      <c r="BW10" s="49">
        <f t="shared" ref="BW10:DI10" si="1">SUM(BW5:BW6)</f>
        <v>13</v>
      </c>
      <c r="BX10" s="49">
        <f t="shared" si="1"/>
        <v>4</v>
      </c>
      <c r="BY10" s="49">
        <f t="shared" si="1"/>
        <v>12</v>
      </c>
      <c r="BZ10" s="49">
        <f t="shared" si="1"/>
        <v>4</v>
      </c>
      <c r="CA10" s="49">
        <f t="shared" si="1"/>
        <v>15</v>
      </c>
      <c r="CB10" s="49">
        <f t="shared" si="1"/>
        <v>42</v>
      </c>
      <c r="CC10" s="49">
        <f t="shared" si="1"/>
        <v>56</v>
      </c>
      <c r="CD10" s="49">
        <f t="shared" si="1"/>
        <v>73</v>
      </c>
      <c r="CE10" s="49">
        <f t="shared" si="1"/>
        <v>118</v>
      </c>
      <c r="CF10" s="49">
        <f t="shared" si="1"/>
        <v>140</v>
      </c>
      <c r="CG10" s="49">
        <f t="shared" si="1"/>
        <v>188</v>
      </c>
      <c r="CH10" s="49">
        <f t="shared" si="1"/>
        <v>110</v>
      </c>
      <c r="CI10" s="49">
        <f t="shared" si="1"/>
        <v>77</v>
      </c>
      <c r="CJ10" s="49">
        <f t="shared" si="1"/>
        <v>162</v>
      </c>
      <c r="CK10" s="49">
        <f t="shared" si="1"/>
        <v>116</v>
      </c>
      <c r="CL10" s="49">
        <f t="shared" si="1"/>
        <v>122</v>
      </c>
      <c r="CM10" s="49">
        <f t="shared" si="1"/>
        <v>95</v>
      </c>
      <c r="CN10" s="49">
        <f t="shared" si="1"/>
        <v>213</v>
      </c>
      <c r="CO10" s="49">
        <f t="shared" si="1"/>
        <v>104</v>
      </c>
      <c r="CP10" s="49">
        <f t="shared" si="1"/>
        <v>85</v>
      </c>
      <c r="CQ10" s="49">
        <f t="shared" si="1"/>
        <v>74</v>
      </c>
      <c r="CR10" s="49">
        <f t="shared" si="1"/>
        <v>108</v>
      </c>
      <c r="CS10" s="49">
        <f t="shared" si="1"/>
        <v>121</v>
      </c>
      <c r="CT10" s="49">
        <f t="shared" si="1"/>
        <v>98</v>
      </c>
      <c r="CU10" s="49">
        <f t="shared" si="1"/>
        <v>79</v>
      </c>
      <c r="CV10" s="49">
        <f t="shared" si="1"/>
        <v>51</v>
      </c>
      <c r="CW10" s="49">
        <f t="shared" si="1"/>
        <v>45</v>
      </c>
      <c r="CX10" s="49">
        <f t="shared" si="1"/>
        <v>72</v>
      </c>
      <c r="CY10" s="49">
        <f t="shared" si="1"/>
        <v>64</v>
      </c>
      <c r="CZ10" s="49">
        <f t="shared" si="1"/>
        <v>97</v>
      </c>
      <c r="DA10" s="49">
        <f t="shared" si="1"/>
        <v>119</v>
      </c>
      <c r="DB10" s="49">
        <f t="shared" si="1"/>
        <v>4</v>
      </c>
      <c r="DC10" s="49">
        <f t="shared" si="1"/>
        <v>18</v>
      </c>
      <c r="DD10" s="49">
        <f t="shared" si="1"/>
        <v>0</v>
      </c>
      <c r="DE10" s="49">
        <f t="shared" si="1"/>
        <v>0</v>
      </c>
      <c r="DF10" s="49">
        <f t="shared" si="1"/>
        <v>6</v>
      </c>
      <c r="DG10" s="49">
        <f t="shared" si="1"/>
        <v>35</v>
      </c>
      <c r="DH10" s="49">
        <f t="shared" si="1"/>
        <v>7</v>
      </c>
      <c r="DI10" s="49">
        <f t="shared" si="1"/>
        <v>14</v>
      </c>
    </row>
    <row r="11" spans="1:113" ht="15.75" customHeight="1">
      <c r="A11" s="22"/>
      <c r="B11" s="19"/>
      <c r="D11" s="20"/>
      <c r="E11" s="20"/>
      <c r="J11" s="279">
        <f>SUM(J10:K10)</f>
        <v>14</v>
      </c>
      <c r="K11" s="279"/>
      <c r="L11" s="279">
        <f t="shared" ref="L11" si="2">SUM(L10:M10)</f>
        <v>0</v>
      </c>
      <c r="M11" s="279"/>
      <c r="N11" s="279">
        <f t="shared" ref="N11" si="3">SUM(N10:O10)</f>
        <v>5</v>
      </c>
      <c r="O11" s="279"/>
      <c r="P11" s="279">
        <f t="shared" ref="P11" si="4">SUM(P10:Q10)</f>
        <v>0</v>
      </c>
      <c r="Q11" s="279"/>
      <c r="R11" s="279">
        <f>SUM(R10:S10)</f>
        <v>5</v>
      </c>
      <c r="S11" s="279"/>
      <c r="T11" s="279">
        <f t="shared" ref="T11" si="5">SUM(T10:U10)</f>
        <v>0</v>
      </c>
      <c r="U11" s="279"/>
      <c r="V11" s="279">
        <f t="shared" ref="V11" si="6">SUM(V10:W10)</f>
        <v>0</v>
      </c>
      <c r="W11" s="279"/>
      <c r="X11" s="279">
        <f t="shared" ref="X11" si="7">SUM(X10:Y10)</f>
        <v>0</v>
      </c>
      <c r="Y11" s="279"/>
      <c r="Z11" s="279">
        <f t="shared" ref="Z11" si="8">SUM(Z10:AA10)</f>
        <v>1</v>
      </c>
      <c r="AA11" s="279"/>
      <c r="AB11" s="279">
        <f t="shared" ref="AB11" si="9">SUM(AB10:AC10)</f>
        <v>0</v>
      </c>
      <c r="AC11" s="279"/>
      <c r="AD11" s="279">
        <f t="shared" ref="AD11" si="10">SUM(AD10:AE10)</f>
        <v>0</v>
      </c>
      <c r="AE11" s="279"/>
      <c r="AF11" s="279">
        <f t="shared" ref="AF11" si="11">SUM(AF10:AG10)</f>
        <v>0</v>
      </c>
      <c r="AG11" s="279"/>
      <c r="AH11" s="279">
        <f t="shared" ref="AH11" si="12">SUM(AH10:AI10)</f>
        <v>1</v>
      </c>
      <c r="AI11" s="279"/>
      <c r="AJ11" s="279">
        <f t="shared" ref="AJ11" si="13">SUM(AJ10:AK10)</f>
        <v>0</v>
      </c>
      <c r="AK11" s="279"/>
      <c r="AL11" s="279">
        <f t="shared" ref="AL11" si="14">SUM(AL10:AM10)</f>
        <v>0</v>
      </c>
      <c r="AM11" s="279"/>
      <c r="AN11" s="279">
        <f t="shared" ref="AN11" si="15">SUM(AN10:AO10)</f>
        <v>0</v>
      </c>
      <c r="AO11" s="279"/>
      <c r="AP11" s="279">
        <f t="shared" ref="AP11" si="16">SUM(AP10:AQ10)</f>
        <v>0</v>
      </c>
      <c r="AQ11" s="279"/>
      <c r="AR11" s="279">
        <f t="shared" ref="AR11" si="17">SUM(AR10:AS10)</f>
        <v>0</v>
      </c>
      <c r="AS11" s="279"/>
      <c r="AT11" s="279">
        <f t="shared" ref="AT11" si="18">SUM(AT10:AU10)</f>
        <v>1</v>
      </c>
      <c r="AU11" s="279"/>
      <c r="AV11" s="279">
        <f t="shared" ref="AV11" si="19">SUM(AV10:AW10)</f>
        <v>0</v>
      </c>
      <c r="AW11" s="279"/>
      <c r="AX11" s="279">
        <f t="shared" ref="AX11" si="20">SUM(AX10:AY10)</f>
        <v>0</v>
      </c>
      <c r="AY11" s="279"/>
      <c r="AZ11" s="279">
        <f t="shared" ref="AZ11" si="21">SUM(AZ10:BA10)</f>
        <v>0</v>
      </c>
      <c r="BA11" s="279"/>
      <c r="BB11" s="279">
        <f t="shared" ref="BB11" si="22">SUM(BB10:BC10)</f>
        <v>3</v>
      </c>
      <c r="BC11" s="279"/>
      <c r="BD11" s="279">
        <f t="shared" ref="BD11" si="23">SUM(BD10:BE10)</f>
        <v>2</v>
      </c>
      <c r="BE11" s="279"/>
      <c r="BF11" s="279">
        <f t="shared" ref="BF11" si="24">SUM(BF10:BG10)</f>
        <v>2</v>
      </c>
      <c r="BG11" s="279"/>
      <c r="BH11" s="279">
        <f t="shared" ref="BH11" si="25">SUM(BH10:BI10)</f>
        <v>15</v>
      </c>
      <c r="BI11" s="279"/>
      <c r="BJ11" s="279">
        <f t="shared" ref="BJ11" si="26">SUM(BJ10:BK10)</f>
        <v>11</v>
      </c>
      <c r="BK11" s="279"/>
      <c r="BL11" s="279">
        <f t="shared" ref="BL11" si="27">SUM(BL10:BM10)</f>
        <v>9</v>
      </c>
      <c r="BM11" s="279"/>
      <c r="BN11" s="279">
        <f>SUM(BN10:BO10)</f>
        <v>32</v>
      </c>
      <c r="BO11" s="279"/>
      <c r="BP11" s="279">
        <f t="shared" ref="BP11" si="28">SUM(BP10:BQ10)</f>
        <v>9</v>
      </c>
      <c r="BQ11" s="279"/>
      <c r="BR11" s="279">
        <f t="shared" ref="BR11" si="29">SUM(BR10:BS10)</f>
        <v>9</v>
      </c>
      <c r="BS11" s="279"/>
      <c r="BT11" s="279">
        <f t="shared" ref="BT11" si="30">SUM(BT10:BU10)</f>
        <v>27</v>
      </c>
      <c r="BU11" s="279"/>
      <c r="BV11" s="279">
        <f t="shared" ref="BV11" si="31">SUM(BV10:BW10)</f>
        <v>21</v>
      </c>
      <c r="BW11" s="279"/>
      <c r="BX11" s="279">
        <f t="shared" ref="BX11" si="32">SUM(BX10:BY10)</f>
        <v>16</v>
      </c>
      <c r="BY11" s="279"/>
      <c r="BZ11" s="279">
        <f t="shared" ref="BZ11" si="33">SUM(BZ10:CA10)</f>
        <v>19</v>
      </c>
      <c r="CA11" s="279"/>
      <c r="CB11" s="279">
        <f>SUM(CB10:CC10)</f>
        <v>98</v>
      </c>
      <c r="CC11" s="279"/>
      <c r="CD11" s="279">
        <f t="shared" ref="CD11" si="34">SUM(CD10:CE10)</f>
        <v>191</v>
      </c>
      <c r="CE11" s="279"/>
      <c r="CF11" s="279">
        <f t="shared" ref="CF11" si="35">SUM(CF10:CG10)</f>
        <v>328</v>
      </c>
      <c r="CG11" s="279"/>
      <c r="CH11" s="279">
        <f>SUM(CH10:CI10)</f>
        <v>187</v>
      </c>
      <c r="CI11" s="279"/>
      <c r="CJ11" s="279">
        <f t="shared" ref="CJ11" si="36">SUM(CJ10:CK10)</f>
        <v>278</v>
      </c>
      <c r="CK11" s="279"/>
      <c r="CL11" s="279">
        <f t="shared" ref="CL11" si="37">SUM(CL10:CM10)</f>
        <v>217</v>
      </c>
      <c r="CM11" s="279"/>
      <c r="CN11" s="279">
        <f t="shared" ref="CN11" si="38">SUM(CN10:CO10)</f>
        <v>317</v>
      </c>
      <c r="CO11" s="279"/>
      <c r="CP11" s="279">
        <f t="shared" ref="CP11" si="39">SUM(CP10:CQ10)</f>
        <v>159</v>
      </c>
      <c r="CQ11" s="279"/>
      <c r="CR11" s="279">
        <f t="shared" ref="CR11" si="40">SUM(CR10:CS10)</f>
        <v>229</v>
      </c>
      <c r="CS11" s="279"/>
      <c r="CT11" s="279">
        <f t="shared" ref="CT11" si="41">SUM(CT10:CU10)</f>
        <v>177</v>
      </c>
      <c r="CU11" s="279"/>
      <c r="CV11" s="279">
        <f t="shared" ref="CV11" si="42">SUM(CV10:CW10)</f>
        <v>96</v>
      </c>
      <c r="CW11" s="279"/>
      <c r="CX11" s="279">
        <f t="shared" ref="CX11" si="43">SUM(CX10:CY10)</f>
        <v>136</v>
      </c>
      <c r="CY11" s="279"/>
      <c r="CZ11" s="279">
        <f>SUM(CZ10:DA10)</f>
        <v>216</v>
      </c>
      <c r="DA11" s="279"/>
      <c r="DB11" s="279">
        <f>SUM(DB10:DC10)</f>
        <v>22</v>
      </c>
      <c r="DC11" s="279"/>
      <c r="DD11" s="279">
        <f>SUM(DD10:DE10)</f>
        <v>0</v>
      </c>
      <c r="DE11" s="279"/>
      <c r="DF11" s="279">
        <f>SUM(DF10:DG10)</f>
        <v>41</v>
      </c>
      <c r="DG11" s="279"/>
      <c r="DH11" s="279">
        <f>SUM(DH10:DI10)</f>
        <v>21</v>
      </c>
      <c r="DI11" s="279"/>
    </row>
    <row r="12" spans="1:113" ht="15.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row>
    <row r="13" spans="1:113" ht="15.75" customHeight="1">
      <c r="A13" s="10"/>
      <c r="B13" s="10"/>
      <c r="C13" s="10"/>
      <c r="D13" s="10"/>
      <c r="E13" s="10"/>
      <c r="F13" s="10"/>
      <c r="G13" s="10"/>
      <c r="H13" s="10"/>
      <c r="I13" s="10"/>
      <c r="J13" s="51" t="s">
        <v>667</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row>
    <row r="14" spans="1:113" ht="15.75" customHeight="1">
      <c r="A14" s="10"/>
      <c r="B14" s="10"/>
      <c r="C14" s="10"/>
      <c r="D14" s="10"/>
      <c r="E14" s="10"/>
      <c r="F14" s="10"/>
      <c r="G14" s="10"/>
      <c r="H14" s="10"/>
      <c r="I14" s="10"/>
      <c r="J14" s="10">
        <f>COUNT(J5:J6)</f>
        <v>1</v>
      </c>
      <c r="K14" s="51">
        <f t="shared" ref="K14:BV14" si="44">COUNT(K5:K6)</f>
        <v>1</v>
      </c>
      <c r="L14" s="51">
        <f t="shared" si="44"/>
        <v>0</v>
      </c>
      <c r="M14" s="51">
        <f>COUNT(M5:M6)</f>
        <v>0</v>
      </c>
      <c r="N14" s="51">
        <f t="shared" si="44"/>
        <v>2</v>
      </c>
      <c r="O14" s="51">
        <f t="shared" si="44"/>
        <v>2</v>
      </c>
      <c r="P14" s="51">
        <f t="shared" si="44"/>
        <v>0</v>
      </c>
      <c r="Q14" s="51">
        <f t="shared" si="44"/>
        <v>0</v>
      </c>
      <c r="R14" s="51">
        <f t="shared" si="44"/>
        <v>2</v>
      </c>
      <c r="S14" s="51">
        <f t="shared" si="44"/>
        <v>2</v>
      </c>
      <c r="T14" s="51">
        <f t="shared" si="44"/>
        <v>0</v>
      </c>
      <c r="U14" s="51">
        <f t="shared" si="44"/>
        <v>0</v>
      </c>
      <c r="V14" s="51">
        <f t="shared" si="44"/>
        <v>2</v>
      </c>
      <c r="W14" s="51">
        <f>COUNT(W5:W6)</f>
        <v>2</v>
      </c>
      <c r="X14" s="51">
        <f t="shared" si="44"/>
        <v>0</v>
      </c>
      <c r="Y14" s="51">
        <f t="shared" si="44"/>
        <v>0</v>
      </c>
      <c r="Z14" s="51">
        <f t="shared" si="44"/>
        <v>2</v>
      </c>
      <c r="AA14" s="51">
        <f t="shared" si="44"/>
        <v>2</v>
      </c>
      <c r="AB14" s="51">
        <f t="shared" si="44"/>
        <v>0</v>
      </c>
      <c r="AC14" s="51">
        <f t="shared" si="44"/>
        <v>0</v>
      </c>
      <c r="AD14" s="51">
        <f t="shared" si="44"/>
        <v>2</v>
      </c>
      <c r="AE14" s="51">
        <f t="shared" si="44"/>
        <v>2</v>
      </c>
      <c r="AF14" s="51">
        <f t="shared" si="44"/>
        <v>0</v>
      </c>
      <c r="AG14" s="51">
        <f t="shared" si="44"/>
        <v>0</v>
      </c>
      <c r="AH14" s="51">
        <f t="shared" si="44"/>
        <v>2</v>
      </c>
      <c r="AI14" s="51">
        <f t="shared" si="44"/>
        <v>2</v>
      </c>
      <c r="AJ14" s="51">
        <f t="shared" si="44"/>
        <v>0</v>
      </c>
      <c r="AK14" s="51">
        <f t="shared" si="44"/>
        <v>0</v>
      </c>
      <c r="AL14" s="51">
        <f t="shared" si="44"/>
        <v>2</v>
      </c>
      <c r="AM14" s="51">
        <f t="shared" si="44"/>
        <v>2</v>
      </c>
      <c r="AN14" s="51">
        <f t="shared" si="44"/>
        <v>0</v>
      </c>
      <c r="AO14" s="51">
        <f t="shared" si="44"/>
        <v>0</v>
      </c>
      <c r="AP14" s="51">
        <f t="shared" si="44"/>
        <v>2</v>
      </c>
      <c r="AQ14" s="51">
        <f t="shared" si="44"/>
        <v>2</v>
      </c>
      <c r="AR14" s="51">
        <f t="shared" si="44"/>
        <v>0</v>
      </c>
      <c r="AS14" s="51">
        <f t="shared" si="44"/>
        <v>0</v>
      </c>
      <c r="AT14" s="51">
        <f t="shared" si="44"/>
        <v>2</v>
      </c>
      <c r="AU14" s="51">
        <f t="shared" si="44"/>
        <v>2</v>
      </c>
      <c r="AV14" s="51">
        <f t="shared" si="44"/>
        <v>1</v>
      </c>
      <c r="AW14" s="51">
        <f t="shared" si="44"/>
        <v>1</v>
      </c>
      <c r="AX14" s="51">
        <f t="shared" si="44"/>
        <v>2</v>
      </c>
      <c r="AY14" s="51">
        <f t="shared" si="44"/>
        <v>2</v>
      </c>
      <c r="AZ14" s="51">
        <f t="shared" si="44"/>
        <v>1</v>
      </c>
      <c r="BA14" s="51">
        <f t="shared" si="44"/>
        <v>1</v>
      </c>
      <c r="BB14" s="51">
        <f t="shared" si="44"/>
        <v>2</v>
      </c>
      <c r="BC14" s="51">
        <f t="shared" si="44"/>
        <v>2</v>
      </c>
      <c r="BD14" s="51">
        <f t="shared" si="44"/>
        <v>2</v>
      </c>
      <c r="BE14" s="51">
        <f t="shared" si="44"/>
        <v>2</v>
      </c>
      <c r="BF14" s="51">
        <f t="shared" si="44"/>
        <v>2</v>
      </c>
      <c r="BG14" s="51">
        <f t="shared" si="44"/>
        <v>2</v>
      </c>
      <c r="BH14" s="51">
        <f t="shared" si="44"/>
        <v>2</v>
      </c>
      <c r="BI14" s="51">
        <f t="shared" si="44"/>
        <v>2</v>
      </c>
      <c r="BJ14" s="51">
        <f t="shared" si="44"/>
        <v>2</v>
      </c>
      <c r="BK14" s="51">
        <f t="shared" si="44"/>
        <v>2</v>
      </c>
      <c r="BL14" s="51">
        <f t="shared" si="44"/>
        <v>2</v>
      </c>
      <c r="BM14" s="51">
        <f t="shared" si="44"/>
        <v>2</v>
      </c>
      <c r="BN14" s="51">
        <f t="shared" si="44"/>
        <v>2</v>
      </c>
      <c r="BO14" s="51">
        <f t="shared" si="44"/>
        <v>2</v>
      </c>
      <c r="BP14" s="51">
        <f t="shared" si="44"/>
        <v>2</v>
      </c>
      <c r="BQ14" s="51">
        <f t="shared" si="44"/>
        <v>2</v>
      </c>
      <c r="BR14" s="51">
        <f t="shared" si="44"/>
        <v>2</v>
      </c>
      <c r="BS14" s="51">
        <f t="shared" si="44"/>
        <v>2</v>
      </c>
      <c r="BT14" s="51">
        <f t="shared" si="44"/>
        <v>2</v>
      </c>
      <c r="BU14" s="51">
        <f t="shared" si="44"/>
        <v>2</v>
      </c>
      <c r="BV14" s="51">
        <f t="shared" si="44"/>
        <v>2</v>
      </c>
      <c r="BW14" s="51">
        <f t="shared" ref="BW14:DI14" si="45">COUNT(BW5:BW6)</f>
        <v>2</v>
      </c>
      <c r="BX14" s="51">
        <f t="shared" si="45"/>
        <v>2</v>
      </c>
      <c r="BY14" s="51">
        <f t="shared" si="45"/>
        <v>2</v>
      </c>
      <c r="BZ14" s="51">
        <f t="shared" si="45"/>
        <v>2</v>
      </c>
      <c r="CA14" s="51">
        <f t="shared" si="45"/>
        <v>2</v>
      </c>
      <c r="CB14" s="51">
        <f t="shared" si="45"/>
        <v>2</v>
      </c>
      <c r="CC14" s="51">
        <f t="shared" si="45"/>
        <v>2</v>
      </c>
      <c r="CD14" s="51">
        <f t="shared" si="45"/>
        <v>2</v>
      </c>
      <c r="CE14" s="51">
        <f t="shared" si="45"/>
        <v>2</v>
      </c>
      <c r="CF14" s="51">
        <f t="shared" si="45"/>
        <v>2</v>
      </c>
      <c r="CG14" s="51">
        <f t="shared" si="45"/>
        <v>2</v>
      </c>
      <c r="CH14" s="51">
        <f t="shared" si="45"/>
        <v>2</v>
      </c>
      <c r="CI14" s="51">
        <f t="shared" si="45"/>
        <v>2</v>
      </c>
      <c r="CJ14" s="51">
        <f t="shared" si="45"/>
        <v>2</v>
      </c>
      <c r="CK14" s="51">
        <f t="shared" si="45"/>
        <v>2</v>
      </c>
      <c r="CL14" s="51">
        <f t="shared" si="45"/>
        <v>2</v>
      </c>
      <c r="CM14" s="51">
        <f t="shared" si="45"/>
        <v>2</v>
      </c>
      <c r="CN14" s="51">
        <f t="shared" si="45"/>
        <v>2</v>
      </c>
      <c r="CO14" s="51">
        <f t="shared" si="45"/>
        <v>2</v>
      </c>
      <c r="CP14" s="51">
        <f t="shared" si="45"/>
        <v>2</v>
      </c>
      <c r="CQ14" s="51">
        <f t="shared" si="45"/>
        <v>2</v>
      </c>
      <c r="CR14" s="51">
        <f t="shared" si="45"/>
        <v>2</v>
      </c>
      <c r="CS14" s="51">
        <f t="shared" si="45"/>
        <v>2</v>
      </c>
      <c r="CT14" s="51">
        <f t="shared" si="45"/>
        <v>2</v>
      </c>
      <c r="CU14" s="51">
        <f t="shared" si="45"/>
        <v>2</v>
      </c>
      <c r="CV14" s="51">
        <f t="shared" si="45"/>
        <v>2</v>
      </c>
      <c r="CW14" s="51">
        <f t="shared" si="45"/>
        <v>2</v>
      </c>
      <c r="CX14" s="51">
        <f t="shared" si="45"/>
        <v>2</v>
      </c>
      <c r="CY14" s="51">
        <f t="shared" si="45"/>
        <v>2</v>
      </c>
      <c r="CZ14" s="51">
        <f t="shared" si="45"/>
        <v>2</v>
      </c>
      <c r="DA14" s="51">
        <f t="shared" si="45"/>
        <v>2</v>
      </c>
      <c r="DB14" s="51">
        <f t="shared" si="45"/>
        <v>2</v>
      </c>
      <c r="DC14" s="51">
        <f t="shared" si="45"/>
        <v>2</v>
      </c>
      <c r="DD14" s="51">
        <f t="shared" si="45"/>
        <v>0</v>
      </c>
      <c r="DE14" s="51">
        <f t="shared" si="45"/>
        <v>0</v>
      </c>
      <c r="DF14" s="51">
        <f t="shared" si="45"/>
        <v>2</v>
      </c>
      <c r="DG14" s="51">
        <f t="shared" si="45"/>
        <v>2</v>
      </c>
      <c r="DH14" s="51">
        <f t="shared" si="45"/>
        <v>2</v>
      </c>
      <c r="DI14" s="51">
        <f t="shared" si="45"/>
        <v>2</v>
      </c>
    </row>
    <row r="15" spans="1:113" ht="15.75" customHeight="1">
      <c r="A15" s="10"/>
      <c r="B15" s="10"/>
      <c r="C15" s="10"/>
      <c r="D15" s="10"/>
      <c r="E15" s="10"/>
      <c r="F15" s="10"/>
      <c r="G15" s="10"/>
      <c r="H15" s="10"/>
      <c r="I15" s="10"/>
      <c r="J15" s="281">
        <f>MAX(J14:K14)</f>
        <v>1</v>
      </c>
      <c r="K15" s="281"/>
      <c r="L15" s="281">
        <f t="shared" ref="L15" si="46">MAX(L14:M14)</f>
        <v>0</v>
      </c>
      <c r="M15" s="281"/>
      <c r="N15" s="281">
        <f t="shared" ref="N15" si="47">MAX(N14:O14)</f>
        <v>2</v>
      </c>
      <c r="O15" s="281"/>
      <c r="P15" s="281">
        <f t="shared" ref="P15" si="48">MAX(P14:Q14)</f>
        <v>0</v>
      </c>
      <c r="Q15" s="281"/>
      <c r="R15" s="281">
        <f t="shared" ref="R15" si="49">MAX(R14:S14)</f>
        <v>2</v>
      </c>
      <c r="S15" s="281"/>
      <c r="T15" s="281">
        <f t="shared" ref="T15" si="50">MAX(T14:U14)</f>
        <v>0</v>
      </c>
      <c r="U15" s="281"/>
      <c r="V15" s="281">
        <f t="shared" ref="V15" si="51">MAX(V14:W14)</f>
        <v>2</v>
      </c>
      <c r="W15" s="281"/>
      <c r="X15" s="281">
        <f t="shared" ref="X15" si="52">MAX(X14:Y14)</f>
        <v>0</v>
      </c>
      <c r="Y15" s="281"/>
      <c r="Z15" s="281">
        <f t="shared" ref="Z15" si="53">MAX(Z14:AA14)</f>
        <v>2</v>
      </c>
      <c r="AA15" s="281"/>
      <c r="AB15" s="281">
        <f t="shared" ref="AB15" si="54">MAX(AB14:AC14)</f>
        <v>0</v>
      </c>
      <c r="AC15" s="281"/>
      <c r="AD15" s="281">
        <f t="shared" ref="AD15" si="55">MAX(AD14:AE14)</f>
        <v>2</v>
      </c>
      <c r="AE15" s="281"/>
      <c r="AF15" s="281">
        <f t="shared" ref="AF15" si="56">MAX(AF14:AG14)</f>
        <v>0</v>
      </c>
      <c r="AG15" s="281"/>
      <c r="AH15" s="281">
        <f t="shared" ref="AH15" si="57">MAX(AH14:AI14)</f>
        <v>2</v>
      </c>
      <c r="AI15" s="281"/>
      <c r="AJ15" s="281">
        <f t="shared" ref="AJ15" si="58">MAX(AJ14:AK14)</f>
        <v>0</v>
      </c>
      <c r="AK15" s="281"/>
      <c r="AL15" s="281">
        <f t="shared" ref="AL15" si="59">MAX(AL14:AM14)</f>
        <v>2</v>
      </c>
      <c r="AM15" s="281"/>
      <c r="AN15" s="281">
        <f t="shared" ref="AN15" si="60">MAX(AN14:AO14)</f>
        <v>0</v>
      </c>
      <c r="AO15" s="281"/>
      <c r="AP15" s="281">
        <f t="shared" ref="AP15" si="61">MAX(AP14:AQ14)</f>
        <v>2</v>
      </c>
      <c r="AQ15" s="281"/>
      <c r="AR15" s="281">
        <f t="shared" ref="AR15" si="62">MAX(AR14:AS14)</f>
        <v>0</v>
      </c>
      <c r="AS15" s="281"/>
      <c r="AT15" s="281">
        <f t="shared" ref="AT15" si="63">MAX(AT14:AU14)</f>
        <v>2</v>
      </c>
      <c r="AU15" s="281"/>
      <c r="AV15" s="281">
        <f t="shared" ref="AV15" si="64">MAX(AV14:AW14)</f>
        <v>1</v>
      </c>
      <c r="AW15" s="281"/>
      <c r="AX15" s="281">
        <f t="shared" ref="AX15" si="65">MAX(AX14:AY14)</f>
        <v>2</v>
      </c>
      <c r="AY15" s="281"/>
      <c r="AZ15" s="281">
        <f t="shared" ref="AZ15" si="66">MAX(AZ14:BA14)</f>
        <v>1</v>
      </c>
      <c r="BA15" s="281"/>
      <c r="BB15" s="281">
        <f t="shared" ref="BB15" si="67">MAX(BB14:BC14)</f>
        <v>2</v>
      </c>
      <c r="BC15" s="281"/>
      <c r="BD15" s="281">
        <f t="shared" ref="BD15" si="68">MAX(BD14:BE14)</f>
        <v>2</v>
      </c>
      <c r="BE15" s="281"/>
      <c r="BF15" s="281">
        <f t="shared" ref="BF15" si="69">MAX(BF14:BG14)</f>
        <v>2</v>
      </c>
      <c r="BG15" s="281"/>
      <c r="BH15" s="281">
        <f t="shared" ref="BH15" si="70">MAX(BH14:BI14)</f>
        <v>2</v>
      </c>
      <c r="BI15" s="281"/>
      <c r="BJ15" s="281">
        <f t="shared" ref="BJ15" si="71">MAX(BJ14:BK14)</f>
        <v>2</v>
      </c>
      <c r="BK15" s="281"/>
      <c r="BL15" s="281">
        <f t="shared" ref="BL15" si="72">MAX(BL14:BM14)</f>
        <v>2</v>
      </c>
      <c r="BM15" s="281"/>
      <c r="BN15" s="281">
        <f t="shared" ref="BN15" si="73">MAX(BN14:BO14)</f>
        <v>2</v>
      </c>
      <c r="BO15" s="281"/>
      <c r="BP15" s="281">
        <f t="shared" ref="BP15" si="74">MAX(BP14:BQ14)</f>
        <v>2</v>
      </c>
      <c r="BQ15" s="281"/>
      <c r="BR15" s="281">
        <f t="shared" ref="BR15" si="75">MAX(BR14:BS14)</f>
        <v>2</v>
      </c>
      <c r="BS15" s="281"/>
      <c r="BT15" s="281">
        <f t="shared" ref="BT15" si="76">MAX(BT14:BU14)</f>
        <v>2</v>
      </c>
      <c r="BU15" s="281"/>
      <c r="BV15" s="281">
        <f t="shared" ref="BV15" si="77">MAX(BV14:BW14)</f>
        <v>2</v>
      </c>
      <c r="BW15" s="281"/>
      <c r="BX15" s="281">
        <f t="shared" ref="BX15" si="78">MAX(BX14:BY14)</f>
        <v>2</v>
      </c>
      <c r="BY15" s="281"/>
      <c r="BZ15" s="281">
        <f t="shared" ref="BZ15" si="79">MAX(BZ14:CA14)</f>
        <v>2</v>
      </c>
      <c r="CA15" s="281"/>
      <c r="CB15" s="281">
        <f>MAX(CB14:CC14)</f>
        <v>2</v>
      </c>
      <c r="CC15" s="281"/>
      <c r="CD15" s="281">
        <f t="shared" ref="CD15" si="80">MAX(CD14:CE14)</f>
        <v>2</v>
      </c>
      <c r="CE15" s="281"/>
      <c r="CF15" s="281">
        <f t="shared" ref="CF15" si="81">MAX(CF14:CG14)</f>
        <v>2</v>
      </c>
      <c r="CG15" s="281"/>
      <c r="CH15" s="281">
        <f t="shared" ref="CH15" si="82">MAX(CH14:CI14)</f>
        <v>2</v>
      </c>
      <c r="CI15" s="281"/>
      <c r="CJ15" s="281">
        <f t="shared" ref="CJ15" si="83">MAX(CJ14:CK14)</f>
        <v>2</v>
      </c>
      <c r="CK15" s="281"/>
      <c r="CL15" s="281">
        <f t="shared" ref="CL15" si="84">MAX(CL14:CM14)</f>
        <v>2</v>
      </c>
      <c r="CM15" s="281"/>
      <c r="CN15" s="281">
        <f t="shared" ref="CN15" si="85">MAX(CN14:CO14)</f>
        <v>2</v>
      </c>
      <c r="CO15" s="281"/>
      <c r="CP15" s="281">
        <f t="shared" ref="CP15" si="86">MAX(CP14:CQ14)</f>
        <v>2</v>
      </c>
      <c r="CQ15" s="281"/>
      <c r="CR15" s="281">
        <f t="shared" ref="CR15" si="87">MAX(CR14:CS14)</f>
        <v>2</v>
      </c>
      <c r="CS15" s="281"/>
      <c r="CT15" s="281">
        <f t="shared" ref="CT15" si="88">MAX(CT14:CU14)</f>
        <v>2</v>
      </c>
      <c r="CU15" s="281"/>
      <c r="CV15" s="281">
        <f t="shared" ref="CV15" si="89">MAX(CV14:CW14)</f>
        <v>2</v>
      </c>
      <c r="CW15" s="281"/>
      <c r="CX15" s="281">
        <f t="shared" ref="CX15" si="90">MAX(CX14:CY14)</f>
        <v>2</v>
      </c>
      <c r="CY15" s="281"/>
      <c r="CZ15" s="281">
        <f t="shared" ref="CZ15" si="91">MAX(CZ14:DA14)</f>
        <v>2</v>
      </c>
      <c r="DA15" s="281"/>
      <c r="DB15" s="281">
        <f t="shared" ref="DB15" si="92">MAX(DB14:DC14)</f>
        <v>2</v>
      </c>
      <c r="DC15" s="281"/>
      <c r="DD15" s="281">
        <f>MAX(DD14:DE14)</f>
        <v>0</v>
      </c>
      <c r="DE15" s="281"/>
      <c r="DF15" s="281">
        <f>MAX(DF14:DG14)</f>
        <v>2</v>
      </c>
      <c r="DG15" s="281"/>
      <c r="DH15" s="281">
        <f t="shared" ref="DH15" si="93">MAX(DH14:DI14)</f>
        <v>2</v>
      </c>
      <c r="DI15" s="281"/>
    </row>
    <row r="16" spans="1:113" ht="15.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row>
    <row r="17" spans="1:113" ht="15.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row>
    <row r="18" spans="1:113" ht="15.75" customHeight="1">
      <c r="B18" s="18"/>
      <c r="D18" s="18"/>
      <c r="E18" s="18"/>
      <c r="F18" s="18"/>
      <c r="J18" s="59" t="s">
        <v>674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row>
    <row r="19" spans="1:113" ht="15.75" customHeight="1">
      <c r="B19" s="22"/>
      <c r="C19" s="22"/>
      <c r="D19" s="22"/>
      <c r="E19" s="22"/>
      <c r="F19" s="25"/>
      <c r="G19" s="22"/>
      <c r="H19" s="22"/>
      <c r="I19" s="22"/>
      <c r="J19" s="280" t="s">
        <v>675</v>
      </c>
      <c r="K19" s="280"/>
      <c r="L19" s="280"/>
      <c r="M19" s="280"/>
      <c r="N19" s="60">
        <v>1</v>
      </c>
      <c r="O19" s="60">
        <v>2</v>
      </c>
      <c r="P19" s="60">
        <v>3</v>
      </c>
      <c r="Q19" s="60">
        <v>4</v>
      </c>
      <c r="R19" s="60">
        <v>5</v>
      </c>
      <c r="S19" s="60">
        <v>6</v>
      </c>
      <c r="T19" s="60">
        <v>7</v>
      </c>
      <c r="U19" s="60">
        <v>8</v>
      </c>
      <c r="V19" s="60">
        <v>9</v>
      </c>
      <c r="W19" s="60">
        <v>10</v>
      </c>
      <c r="X19" s="60">
        <v>11</v>
      </c>
      <c r="Y19" s="60">
        <v>12</v>
      </c>
      <c r="Z19" s="60">
        <v>13</v>
      </c>
      <c r="AA19" s="60">
        <v>14</v>
      </c>
      <c r="AB19" s="60">
        <v>15</v>
      </c>
      <c r="AC19" s="60">
        <v>16</v>
      </c>
      <c r="AD19" s="60">
        <v>17</v>
      </c>
      <c r="AE19" s="60">
        <v>18</v>
      </c>
      <c r="AF19" s="60">
        <v>19</v>
      </c>
      <c r="AG19" s="60">
        <v>20</v>
      </c>
      <c r="AH19" s="60">
        <v>21</v>
      </c>
      <c r="AI19" s="60">
        <v>22</v>
      </c>
      <c r="AJ19" s="60">
        <v>23</v>
      </c>
      <c r="AK19" s="60">
        <v>24</v>
      </c>
      <c r="AL19" s="60">
        <v>25</v>
      </c>
      <c r="AM19" s="60">
        <v>26</v>
      </c>
      <c r="AN19" s="60">
        <v>27</v>
      </c>
      <c r="AO19" s="60">
        <v>28</v>
      </c>
      <c r="AP19" s="60">
        <v>29</v>
      </c>
      <c r="AQ19" s="60">
        <v>30</v>
      </c>
      <c r="AR19" s="60">
        <v>31</v>
      </c>
      <c r="AS19" s="60">
        <v>32</v>
      </c>
      <c r="AT19" s="60">
        <v>33</v>
      </c>
      <c r="AU19" s="60">
        <v>34</v>
      </c>
      <c r="AV19" s="60">
        <v>35</v>
      </c>
      <c r="AW19" s="60">
        <v>36</v>
      </c>
      <c r="AX19" s="60">
        <v>37</v>
      </c>
      <c r="AY19" s="60">
        <v>38</v>
      </c>
      <c r="AZ19" s="60">
        <v>39</v>
      </c>
      <c r="BA19" s="60">
        <v>40</v>
      </c>
      <c r="BB19" s="60">
        <v>41</v>
      </c>
      <c r="BC19" s="60">
        <v>42</v>
      </c>
      <c r="BD19" s="60">
        <v>43</v>
      </c>
      <c r="BE19" s="60">
        <v>44</v>
      </c>
      <c r="BF19" s="60">
        <v>45</v>
      </c>
      <c r="BG19" s="60">
        <v>46</v>
      </c>
      <c r="BH19" s="60">
        <v>47</v>
      </c>
      <c r="BI19" s="60">
        <v>48</v>
      </c>
      <c r="BJ19" s="60">
        <v>49</v>
      </c>
      <c r="BK19" s="60">
        <v>50</v>
      </c>
      <c r="BL19" s="60">
        <v>51</v>
      </c>
      <c r="BM19" s="60">
        <v>52</v>
      </c>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row>
    <row r="20" spans="1:113" ht="15.75" customHeight="1">
      <c r="B20" s="19"/>
      <c r="D20" s="19"/>
      <c r="E20" s="19"/>
      <c r="F20" s="19"/>
      <c r="J20" s="280" t="s">
        <v>676</v>
      </c>
      <c r="K20" s="280"/>
      <c r="L20" s="280"/>
      <c r="M20" s="280"/>
      <c r="N20" s="60">
        <f>J11</f>
        <v>14</v>
      </c>
      <c r="O20" s="60">
        <f>L11</f>
        <v>0</v>
      </c>
      <c r="P20" s="60">
        <f>N11</f>
        <v>5</v>
      </c>
      <c r="Q20" s="60">
        <f>P11</f>
        <v>0</v>
      </c>
      <c r="R20" s="60">
        <f>R11</f>
        <v>5</v>
      </c>
      <c r="S20" s="60">
        <f>T11</f>
        <v>0</v>
      </c>
      <c r="T20" s="60">
        <f>V11</f>
        <v>0</v>
      </c>
      <c r="U20" s="60">
        <f>X11</f>
        <v>0</v>
      </c>
      <c r="V20" s="60">
        <f>Z11</f>
        <v>1</v>
      </c>
      <c r="W20" s="60">
        <f>AB11</f>
        <v>0</v>
      </c>
      <c r="X20" s="60">
        <f>AD11</f>
        <v>0</v>
      </c>
      <c r="Y20" s="60">
        <f>AF11</f>
        <v>0</v>
      </c>
      <c r="Z20" s="60">
        <f>AH11</f>
        <v>1</v>
      </c>
      <c r="AA20" s="60">
        <f>AJ11</f>
        <v>0</v>
      </c>
      <c r="AB20" s="60">
        <f>AL11</f>
        <v>0</v>
      </c>
      <c r="AC20" s="60">
        <f>AN11</f>
        <v>0</v>
      </c>
      <c r="AD20" s="60">
        <f>AP11</f>
        <v>0</v>
      </c>
      <c r="AE20" s="60">
        <f>AR11</f>
        <v>0</v>
      </c>
      <c r="AF20" s="60">
        <f>AT11</f>
        <v>1</v>
      </c>
      <c r="AG20" s="60">
        <f>AV11</f>
        <v>0</v>
      </c>
      <c r="AH20" s="60">
        <f>AX11</f>
        <v>0</v>
      </c>
      <c r="AI20" s="60">
        <f>AZ11</f>
        <v>0</v>
      </c>
      <c r="AJ20" s="60">
        <f>BB11</f>
        <v>3</v>
      </c>
      <c r="AK20" s="60">
        <f>BD11</f>
        <v>2</v>
      </c>
      <c r="AL20" s="60">
        <f>BF11</f>
        <v>2</v>
      </c>
      <c r="AM20" s="60">
        <f>BH11</f>
        <v>15</v>
      </c>
      <c r="AN20" s="60">
        <f>BJ11</f>
        <v>11</v>
      </c>
      <c r="AO20" s="60">
        <f>BL11</f>
        <v>9</v>
      </c>
      <c r="AP20" s="60">
        <f>BN11</f>
        <v>32</v>
      </c>
      <c r="AQ20" s="60">
        <f>BP11</f>
        <v>9</v>
      </c>
      <c r="AR20" s="60">
        <f>BR11</f>
        <v>9</v>
      </c>
      <c r="AS20" s="60">
        <f>BT11</f>
        <v>27</v>
      </c>
      <c r="AT20" s="60">
        <f>BV11</f>
        <v>21</v>
      </c>
      <c r="AU20" s="60">
        <f>BX11</f>
        <v>16</v>
      </c>
      <c r="AV20" s="60">
        <f>BZ11</f>
        <v>19</v>
      </c>
      <c r="AW20" s="60">
        <f>CB11</f>
        <v>98</v>
      </c>
      <c r="AX20" s="60">
        <f>CD11</f>
        <v>191</v>
      </c>
      <c r="AY20" s="60">
        <f>CF11</f>
        <v>328</v>
      </c>
      <c r="AZ20" s="60">
        <f>CH11</f>
        <v>187</v>
      </c>
      <c r="BA20" s="60">
        <f>CJ11</f>
        <v>278</v>
      </c>
      <c r="BB20" s="60">
        <f>CL11</f>
        <v>217</v>
      </c>
      <c r="BC20" s="60">
        <f>CN11</f>
        <v>317</v>
      </c>
      <c r="BD20" s="60">
        <f>CP11</f>
        <v>159</v>
      </c>
      <c r="BE20" s="60">
        <f>CR11</f>
        <v>229</v>
      </c>
      <c r="BF20" s="60">
        <f>CT11</f>
        <v>177</v>
      </c>
      <c r="BG20" s="60">
        <f>CV11</f>
        <v>96</v>
      </c>
      <c r="BH20" s="60">
        <f>CX11</f>
        <v>136</v>
      </c>
      <c r="BI20" s="60">
        <f>CZ11</f>
        <v>216</v>
      </c>
      <c r="BJ20" s="60">
        <f>DB11</f>
        <v>22</v>
      </c>
      <c r="BK20" s="60">
        <f>DD11</f>
        <v>0</v>
      </c>
      <c r="BL20" s="60">
        <f>DF11</f>
        <v>41</v>
      </c>
      <c r="BM20" s="60">
        <f>DH11</f>
        <v>21</v>
      </c>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row>
    <row r="21" spans="1:113" ht="15.75" customHeight="1">
      <c r="B21" s="23"/>
      <c r="C21" s="24"/>
      <c r="D21" s="23"/>
      <c r="E21" s="23"/>
      <c r="F21" s="24"/>
      <c r="G21" s="24"/>
      <c r="H21" s="24"/>
      <c r="I21" s="24"/>
      <c r="J21" s="280" t="s">
        <v>1110</v>
      </c>
      <c r="K21" s="280"/>
      <c r="L21" s="280"/>
      <c r="M21" s="280"/>
      <c r="N21" s="60">
        <f>J15</f>
        <v>1</v>
      </c>
      <c r="O21" s="60">
        <f>L15</f>
        <v>0</v>
      </c>
      <c r="P21" s="60">
        <f>N15</f>
        <v>2</v>
      </c>
      <c r="Q21" s="60">
        <f>P15</f>
        <v>0</v>
      </c>
      <c r="R21" s="60">
        <f>R15</f>
        <v>2</v>
      </c>
      <c r="S21" s="60">
        <f>T15</f>
        <v>0</v>
      </c>
      <c r="T21" s="60">
        <f>V15</f>
        <v>2</v>
      </c>
      <c r="U21" s="60">
        <f>X15</f>
        <v>0</v>
      </c>
      <c r="V21" s="60">
        <f>Z15</f>
        <v>2</v>
      </c>
      <c r="W21" s="60">
        <f>AB15</f>
        <v>0</v>
      </c>
      <c r="X21" s="60">
        <f>AD15</f>
        <v>2</v>
      </c>
      <c r="Y21" s="60">
        <f>AF15</f>
        <v>0</v>
      </c>
      <c r="Z21" s="60">
        <f>AH15</f>
        <v>2</v>
      </c>
      <c r="AA21" s="60">
        <f>AJ15</f>
        <v>0</v>
      </c>
      <c r="AB21" s="60">
        <f>AL15</f>
        <v>2</v>
      </c>
      <c r="AC21" s="60">
        <f>AN15</f>
        <v>0</v>
      </c>
      <c r="AD21" s="60">
        <f>AP15</f>
        <v>2</v>
      </c>
      <c r="AE21" s="60">
        <f>AR15</f>
        <v>0</v>
      </c>
      <c r="AF21" s="60">
        <f>AT15</f>
        <v>2</v>
      </c>
      <c r="AG21" s="60">
        <f>AV15</f>
        <v>1</v>
      </c>
      <c r="AH21" s="60">
        <f>AX15</f>
        <v>2</v>
      </c>
      <c r="AI21" s="60">
        <f>AZ15</f>
        <v>1</v>
      </c>
      <c r="AJ21" s="60">
        <f>BB15</f>
        <v>2</v>
      </c>
      <c r="AK21" s="60">
        <f>BD15</f>
        <v>2</v>
      </c>
      <c r="AL21" s="60">
        <f>BF15</f>
        <v>2</v>
      </c>
      <c r="AM21" s="60">
        <f>BH15</f>
        <v>2</v>
      </c>
      <c r="AN21" s="60">
        <f>BJ15</f>
        <v>2</v>
      </c>
      <c r="AO21" s="60">
        <f>BL15</f>
        <v>2</v>
      </c>
      <c r="AP21" s="60">
        <f>BN15</f>
        <v>2</v>
      </c>
      <c r="AQ21" s="60">
        <f>BP15</f>
        <v>2</v>
      </c>
      <c r="AR21" s="60">
        <f>BR15</f>
        <v>2</v>
      </c>
      <c r="AS21" s="60">
        <f>BT15</f>
        <v>2</v>
      </c>
      <c r="AT21" s="60">
        <f>BV15</f>
        <v>2</v>
      </c>
      <c r="AU21" s="60">
        <f>BX15</f>
        <v>2</v>
      </c>
      <c r="AV21" s="60">
        <f>BZ15</f>
        <v>2</v>
      </c>
      <c r="AW21" s="60">
        <f>CB15</f>
        <v>2</v>
      </c>
      <c r="AX21" s="60">
        <f>CD15</f>
        <v>2</v>
      </c>
      <c r="AY21" s="60">
        <f>CF15</f>
        <v>2</v>
      </c>
      <c r="AZ21" s="60">
        <f>CH15</f>
        <v>2</v>
      </c>
      <c r="BA21" s="60">
        <f>CJ15</f>
        <v>2</v>
      </c>
      <c r="BB21" s="60">
        <f>CL15</f>
        <v>2</v>
      </c>
      <c r="BC21" s="60">
        <f>CN15</f>
        <v>2</v>
      </c>
      <c r="BD21" s="60">
        <f>CP15</f>
        <v>2</v>
      </c>
      <c r="BE21" s="60">
        <f>CR15</f>
        <v>2</v>
      </c>
      <c r="BF21" s="60">
        <f>CT15</f>
        <v>2</v>
      </c>
      <c r="BG21" s="60">
        <f>CV15</f>
        <v>2</v>
      </c>
      <c r="BH21" s="60">
        <f>CX15</f>
        <v>2</v>
      </c>
      <c r="BI21" s="60">
        <f>CZ15</f>
        <v>2</v>
      </c>
      <c r="BJ21" s="60">
        <f>DB15</f>
        <v>2</v>
      </c>
      <c r="BK21" s="60">
        <f>DD15</f>
        <v>0</v>
      </c>
      <c r="BL21" s="60">
        <f>DF15</f>
        <v>2</v>
      </c>
      <c r="BM21" s="60">
        <f>DH15</f>
        <v>2</v>
      </c>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row>
    <row r="22" spans="1:113" ht="15.75" customHeight="1">
      <c r="B22" s="23"/>
      <c r="C22" s="24"/>
      <c r="D22" s="24"/>
      <c r="E22" s="24"/>
      <c r="F22" s="24"/>
      <c r="G22" s="24"/>
      <c r="H22" s="24"/>
      <c r="I22" s="24"/>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row>
    <row r="23" spans="1:11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row>
    <row r="24" spans="1:113"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row>
    <row r="25" spans="1:113"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row>
    <row r="26" spans="1:113"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row>
    <row r="27" spans="1:113"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row>
    <row r="28" spans="1:113"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row>
    <row r="29" spans="1:113"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row>
    <row r="30" spans="1:113"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row>
    <row r="31" spans="1:113"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row>
    <row r="32" spans="1:113"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row>
    <row r="33" spans="1:11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row>
    <row r="34" spans="1:113"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row>
    <row r="35" spans="1:113"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row>
    <row r="36" spans="1:113"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row>
    <row r="37" spans="1:113"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row>
    <row r="38" spans="1:113"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row>
    <row r="39" spans="1:113"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row>
    <row r="40" spans="1:113" ht="12.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row>
    <row r="41" spans="1:113"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row>
    <row r="42" spans="1:113"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row>
  </sheetData>
  <mergeCells count="161">
    <mergeCell ref="BR11:BS11"/>
    <mergeCell ref="BT11:BU11"/>
    <mergeCell ref="BV11:BW11"/>
    <mergeCell ref="BX11:BY11"/>
    <mergeCell ref="BZ11:CA11"/>
    <mergeCell ref="CB11:CC11"/>
    <mergeCell ref="CV11:CW11"/>
    <mergeCell ref="CX11:CY11"/>
    <mergeCell ref="CZ11:DA11"/>
    <mergeCell ref="CD11:CE11"/>
    <mergeCell ref="CF11:CG11"/>
    <mergeCell ref="CH11:CI11"/>
    <mergeCell ref="CJ11:CK11"/>
    <mergeCell ref="CL11:CM11"/>
    <mergeCell ref="CN11:CO11"/>
    <mergeCell ref="CP11:CQ11"/>
    <mergeCell ref="CR11:CS11"/>
    <mergeCell ref="CT11:CU11"/>
    <mergeCell ref="AZ11:BA11"/>
    <mergeCell ref="BB11:BC11"/>
    <mergeCell ref="BD11:BE11"/>
    <mergeCell ref="BF11:BG11"/>
    <mergeCell ref="BH11:BI11"/>
    <mergeCell ref="BJ11:BK11"/>
    <mergeCell ref="BL11:BM11"/>
    <mergeCell ref="BN11:BO11"/>
    <mergeCell ref="BP11:BQ11"/>
    <mergeCell ref="CD3:CE3"/>
    <mergeCell ref="DF3:DG3"/>
    <mergeCell ref="DD3:DE3"/>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P3:AQ3"/>
    <mergeCell ref="AF3:AG3"/>
    <mergeCell ref="BV3:BW3"/>
    <mergeCell ref="J19:M19"/>
    <mergeCell ref="J20:M20"/>
    <mergeCell ref="J21:M21"/>
    <mergeCell ref="DH3:DI3"/>
    <mergeCell ref="CF3:CG3"/>
    <mergeCell ref="CH3:CI3"/>
    <mergeCell ref="CZ3:DA3"/>
    <mergeCell ref="CN3:CO3"/>
    <mergeCell ref="CJ3:CK3"/>
    <mergeCell ref="CL3:CM3"/>
    <mergeCell ref="CX3:CY3"/>
    <mergeCell ref="CP3:CQ3"/>
    <mergeCell ref="CR3:CS3"/>
    <mergeCell ref="CT3:CU3"/>
    <mergeCell ref="CV3:CW3"/>
    <mergeCell ref="BX3:BY3"/>
    <mergeCell ref="BR3:BS3"/>
    <mergeCell ref="BT3:BU3"/>
    <mergeCell ref="DB3:DC3"/>
    <mergeCell ref="CB3:CC3"/>
    <mergeCell ref="BZ3:CA3"/>
    <mergeCell ref="BN3:BO3"/>
    <mergeCell ref="BP3:BQ3"/>
    <mergeCell ref="J1:L1"/>
    <mergeCell ref="J2:L2"/>
    <mergeCell ref="J3:K3"/>
    <mergeCell ref="BH3:BI3"/>
    <mergeCell ref="T3:U3"/>
    <mergeCell ref="AX3:AY3"/>
    <mergeCell ref="BB3:BC3"/>
    <mergeCell ref="AZ3:BA3"/>
    <mergeCell ref="BD3:BE3"/>
    <mergeCell ref="BF3:BG3"/>
    <mergeCell ref="BL3:BM3"/>
    <mergeCell ref="BJ3:BK3"/>
    <mergeCell ref="AJ3:AK3"/>
    <mergeCell ref="AL3:AM3"/>
    <mergeCell ref="AT3:AU3"/>
    <mergeCell ref="AV3:AW3"/>
    <mergeCell ref="X3:Y3"/>
    <mergeCell ref="AR3:AS3"/>
    <mergeCell ref="Z3:AA3"/>
    <mergeCell ref="AD3:AE3"/>
    <mergeCell ref="AB3:AC3"/>
    <mergeCell ref="AH3:AI3"/>
    <mergeCell ref="J15:K15"/>
    <mergeCell ref="L15:M15"/>
    <mergeCell ref="N15:O15"/>
    <mergeCell ref="P15:Q15"/>
    <mergeCell ref="R15:S15"/>
    <mergeCell ref="V3:W3"/>
    <mergeCell ref="AN3:AO3"/>
    <mergeCell ref="P3:Q3"/>
    <mergeCell ref="R3:S3"/>
    <mergeCell ref="L3:M3"/>
    <mergeCell ref="N3:O3"/>
    <mergeCell ref="AD15:AE15"/>
    <mergeCell ref="AF15:AG15"/>
    <mergeCell ref="AH15:AI15"/>
    <mergeCell ref="AJ15:AK15"/>
    <mergeCell ref="AL15:AM15"/>
    <mergeCell ref="T15:U15"/>
    <mergeCell ref="V15:W15"/>
    <mergeCell ref="X15:Y15"/>
    <mergeCell ref="Z15:AA15"/>
    <mergeCell ref="AB15:AC15"/>
    <mergeCell ref="AX15:AY15"/>
    <mergeCell ref="AZ15:BA15"/>
    <mergeCell ref="BB15:BC15"/>
    <mergeCell ref="BD15:BE15"/>
    <mergeCell ref="BF15:BG15"/>
    <mergeCell ref="AN15:AO15"/>
    <mergeCell ref="AP15:AQ15"/>
    <mergeCell ref="AR15:AS15"/>
    <mergeCell ref="AT15:AU15"/>
    <mergeCell ref="AV15:AW15"/>
    <mergeCell ref="BR15:BS15"/>
    <mergeCell ref="BT15:BU15"/>
    <mergeCell ref="BV15:BW15"/>
    <mergeCell ref="BX15:BY15"/>
    <mergeCell ref="BZ15:CA15"/>
    <mergeCell ref="BH15:BI15"/>
    <mergeCell ref="BJ15:BK15"/>
    <mergeCell ref="BL15:BM15"/>
    <mergeCell ref="BN15:BO15"/>
    <mergeCell ref="BP15:BQ15"/>
    <mergeCell ref="CL15:CM15"/>
    <mergeCell ref="CN15:CO15"/>
    <mergeCell ref="CP15:CQ15"/>
    <mergeCell ref="CR15:CS15"/>
    <mergeCell ref="CT15:CU15"/>
    <mergeCell ref="CB15:CC15"/>
    <mergeCell ref="CD15:CE15"/>
    <mergeCell ref="CF15:CG15"/>
    <mergeCell ref="CH15:CI15"/>
    <mergeCell ref="CJ15:CK15"/>
    <mergeCell ref="DB11:DC11"/>
    <mergeCell ref="DD11:DE11"/>
    <mergeCell ref="DF11:DG11"/>
    <mergeCell ref="DH11:DI11"/>
    <mergeCell ref="DF15:DG15"/>
    <mergeCell ref="DH15:DI15"/>
    <mergeCell ref="CV15:CW15"/>
    <mergeCell ref="CX15:CY15"/>
    <mergeCell ref="CZ15:DA15"/>
    <mergeCell ref="DB15:DC15"/>
    <mergeCell ref="DD15:D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National</vt:lpstr>
      <vt:lpstr>AR</vt:lpstr>
      <vt:lpstr>AG</vt:lpstr>
      <vt:lpstr>BE</vt:lpstr>
      <vt:lpstr>BL</vt:lpstr>
      <vt:lpstr>FR</vt:lpstr>
      <vt:lpstr>GE</vt:lpstr>
      <vt:lpstr>GR</vt:lpstr>
      <vt:lpstr>JU</vt:lpstr>
      <vt:lpstr>LU</vt:lpstr>
      <vt:lpstr>NW</vt:lpstr>
      <vt:lpstr>NE</vt:lpstr>
      <vt:lpstr>SG</vt:lpstr>
      <vt:lpstr>SO</vt:lpstr>
      <vt:lpstr>TG</vt:lpstr>
      <vt:lpstr>TI</vt:lpstr>
      <vt:lpstr>VD</vt:lpstr>
      <vt:lpstr>SH</vt:lpstr>
      <vt:lpstr>VS</vt:lpstr>
      <vt:lpstr>ZH</vt:lpstr>
      <vt:lpstr>BW (D)</vt:lpstr>
      <vt:lpstr>Vbg (A)</vt:lpstr>
      <vt:lpstr>sicoli (F)</vt:lpstr>
      <vt:lpstr>SYNTHESE</vt:lpstr>
      <vt:lpstr>captures par canton et mois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ags-ch-camera</dc:creator>
  <cp:lastModifiedBy>Kuonen Fabio Agroscope</cp:lastModifiedBy>
  <dcterms:created xsi:type="dcterms:W3CDTF">2015-05-04T05:40:04Z</dcterms:created>
  <dcterms:modified xsi:type="dcterms:W3CDTF">2016-01-22T14:17:29Z</dcterms:modified>
</cp:coreProperties>
</file>